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05" windowWidth="14805" windowHeight="8010"/>
  </bookViews>
  <sheets>
    <sheet name="Arrears Calculator" sheetId="1" r:id="rId1"/>
    <sheet name="Formula &amp; Reference" sheetId="2" r:id="rId2"/>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 l="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51"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52"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11" i="1"/>
  <c r="J10" i="1" l="1"/>
  <c r="I51" i="1"/>
  <c r="D51" i="1"/>
  <c r="D51" i="2"/>
  <c r="E51" i="2"/>
  <c r="D52" i="1"/>
  <c r="C10" i="1"/>
  <c r="B51" i="1"/>
  <c r="I11" i="1"/>
  <c r="I52" i="1" s="1"/>
  <c r="B11" i="1"/>
  <c r="B12" i="1" s="1"/>
  <c r="J11" i="1" l="1"/>
  <c r="I12" i="1"/>
  <c r="B13" i="1"/>
  <c r="J51" i="1"/>
  <c r="H10" i="1"/>
  <c r="K10" i="1" s="1"/>
  <c r="C51" i="1"/>
  <c r="B54" i="1"/>
  <c r="C13" i="1"/>
  <c r="B53" i="1"/>
  <c r="C12" i="1"/>
  <c r="B52" i="1"/>
  <c r="C11" i="1"/>
  <c r="D53" i="1"/>
  <c r="I53" i="1" l="1"/>
  <c r="J53" i="1" s="1"/>
  <c r="I13" i="1"/>
  <c r="J12" i="1"/>
  <c r="J13" i="1"/>
  <c r="B14" i="1"/>
  <c r="J52" i="1"/>
  <c r="H11" i="1"/>
  <c r="K11" i="1" s="1"/>
  <c r="H12" i="1"/>
  <c r="H51" i="1"/>
  <c r="K51" i="1" s="1"/>
  <c r="C52" i="1"/>
  <c r="C53" i="1"/>
  <c r="C54" i="1"/>
  <c r="K12" i="1" l="1"/>
  <c r="I54" i="1"/>
  <c r="J54" i="1" s="1"/>
  <c r="I14" i="1"/>
  <c r="J14" i="1" s="1"/>
  <c r="B15" i="1"/>
  <c r="B55" i="1"/>
  <c r="C14" i="1"/>
  <c r="D54" i="1"/>
  <c r="H54" i="1" s="1"/>
  <c r="H13" i="1"/>
  <c r="K13" i="1" s="1"/>
  <c r="H53" i="1"/>
  <c r="K53" i="1" s="1"/>
  <c r="H52" i="1"/>
  <c r="K52" i="1" s="1"/>
  <c r="K54" i="1" l="1"/>
  <c r="I55" i="1"/>
  <c r="J55" i="1" s="1"/>
  <c r="I15" i="1"/>
  <c r="C55" i="1"/>
  <c r="H14" i="1"/>
  <c r="K14" i="1" s="1"/>
  <c r="J15" i="1"/>
  <c r="B56" i="1"/>
  <c r="B16" i="1"/>
  <c r="C15" i="1"/>
  <c r="D55" i="1"/>
  <c r="H55" i="1" s="1"/>
  <c r="K55" i="1" l="1"/>
  <c r="I56" i="1"/>
  <c r="J56" i="1" s="1"/>
  <c r="I16" i="1"/>
  <c r="J16" i="1" s="1"/>
  <c r="B17" i="1"/>
  <c r="B57" i="1"/>
  <c r="C16" i="1"/>
  <c r="C56" i="1"/>
  <c r="H15" i="1"/>
  <c r="K15" i="1" s="1"/>
  <c r="D56" i="1"/>
  <c r="H56" i="1" s="1"/>
  <c r="K56" i="1" l="1"/>
  <c r="I57" i="1"/>
  <c r="J57" i="1" s="1"/>
  <c r="I17" i="1"/>
  <c r="C57" i="1"/>
  <c r="H16" i="1"/>
  <c r="K16" i="1" s="1"/>
  <c r="J17" i="1"/>
  <c r="B18" i="1"/>
  <c r="C17" i="1"/>
  <c r="B58" i="1"/>
  <c r="D57" i="1"/>
  <c r="H57" i="1" l="1"/>
  <c r="K57" i="1" s="1"/>
  <c r="I58" i="1"/>
  <c r="J58" i="1" s="1"/>
  <c r="I18" i="1"/>
  <c r="C58" i="1"/>
  <c r="J18" i="1"/>
  <c r="B59" i="1"/>
  <c r="B19" i="1"/>
  <c r="C18" i="1"/>
  <c r="H17" i="1"/>
  <c r="K17" i="1" s="1"/>
  <c r="D58" i="1"/>
  <c r="H58" i="1" l="1"/>
  <c r="K58" i="1" s="1"/>
  <c r="I59" i="1"/>
  <c r="I19" i="1"/>
  <c r="J59" i="1"/>
  <c r="C59" i="1"/>
  <c r="J19" i="1"/>
  <c r="B20" i="1"/>
  <c r="B60" i="1"/>
  <c r="C19" i="1"/>
  <c r="H18" i="1"/>
  <c r="K18" i="1" s="1"/>
  <c r="D59" i="1"/>
  <c r="H59" i="1" l="1"/>
  <c r="K59" i="1" s="1"/>
  <c r="I60" i="1"/>
  <c r="I20" i="1"/>
  <c r="J60" i="1"/>
  <c r="C60" i="1"/>
  <c r="J20" i="1"/>
  <c r="B21" i="1"/>
  <c r="C20" i="1"/>
  <c r="B61" i="1"/>
  <c r="H19" i="1"/>
  <c r="K19" i="1" s="1"/>
  <c r="D60" i="1"/>
  <c r="H60" i="1" l="1"/>
  <c r="K60" i="1" s="1"/>
  <c r="I61" i="1"/>
  <c r="I21" i="1"/>
  <c r="J61" i="1"/>
  <c r="C61" i="1"/>
  <c r="J21" i="1"/>
  <c r="B22" i="1"/>
  <c r="B62" i="1"/>
  <c r="C21" i="1"/>
  <c r="H20" i="1"/>
  <c r="K20" i="1" s="1"/>
  <c r="D61" i="1"/>
  <c r="H61" i="1" l="1"/>
  <c r="K61" i="1" s="1"/>
  <c r="I62" i="1"/>
  <c r="I22" i="1"/>
  <c r="C62" i="1"/>
  <c r="J62" i="1"/>
  <c r="J22" i="1"/>
  <c r="B23" i="1"/>
  <c r="C22" i="1"/>
  <c r="B63" i="1"/>
  <c r="H21" i="1"/>
  <c r="K21" i="1" s="1"/>
  <c r="D62" i="1"/>
  <c r="H62" i="1" l="1"/>
  <c r="K62" i="1" s="1"/>
  <c r="I63" i="1"/>
  <c r="I23" i="1"/>
  <c r="C63" i="1"/>
  <c r="J63" i="1"/>
  <c r="B24" i="1"/>
  <c r="J23" i="1"/>
  <c r="C23" i="1"/>
  <c r="B64" i="1"/>
  <c r="H22" i="1"/>
  <c r="K22" i="1" s="1"/>
  <c r="D63" i="1"/>
  <c r="H63" i="1" l="1"/>
  <c r="K63" i="1" s="1"/>
  <c r="I64" i="1"/>
  <c r="I24" i="1"/>
  <c r="C64" i="1"/>
  <c r="J64" i="1"/>
  <c r="J24" i="1"/>
  <c r="B25" i="1"/>
  <c r="B65" i="1"/>
  <c r="C24" i="1"/>
  <c r="H23" i="1"/>
  <c r="K23" i="1" s="1"/>
  <c r="D64" i="1"/>
  <c r="H64" i="1" l="1"/>
  <c r="K64" i="1" s="1"/>
  <c r="I65" i="1"/>
  <c r="I25" i="1"/>
  <c r="J25" i="1"/>
  <c r="B26" i="1"/>
  <c r="B66" i="1"/>
  <c r="C25" i="1"/>
  <c r="C65" i="1"/>
  <c r="J65" i="1"/>
  <c r="H24" i="1"/>
  <c r="K24" i="1" s="1"/>
  <c r="D65" i="1"/>
  <c r="H65" i="1" s="1"/>
  <c r="K65" i="1" s="1"/>
  <c r="I66" i="1" l="1"/>
  <c r="I26" i="1"/>
  <c r="J26" i="1"/>
  <c r="B27" i="1"/>
  <c r="C26" i="1"/>
  <c r="B67" i="1"/>
  <c r="C66" i="1"/>
  <c r="J66" i="1"/>
  <c r="H25" i="1"/>
  <c r="K25" i="1" s="1"/>
  <c r="D66" i="1"/>
  <c r="H66" i="1" l="1"/>
  <c r="K66" i="1" s="1"/>
  <c r="I67" i="1"/>
  <c r="J67" i="1" s="1"/>
  <c r="I27" i="1"/>
  <c r="J27" i="1" s="1"/>
  <c r="B28" i="1"/>
  <c r="B68" i="1"/>
  <c r="C27" i="1"/>
  <c r="C67" i="1"/>
  <c r="H26" i="1"/>
  <c r="K26" i="1" s="1"/>
  <c r="D67" i="1"/>
  <c r="H67" i="1" s="1"/>
  <c r="K67" i="1" l="1"/>
  <c r="I68" i="1"/>
  <c r="I28" i="1"/>
  <c r="J28" i="1" s="1"/>
  <c r="B29" i="1"/>
  <c r="C28" i="1"/>
  <c r="B69" i="1"/>
  <c r="J68" i="1"/>
  <c r="C68" i="1"/>
  <c r="H27" i="1"/>
  <c r="K27" i="1" s="1"/>
  <c r="D68" i="1"/>
  <c r="H68" i="1" s="1"/>
  <c r="K68" i="1" l="1"/>
  <c r="I69" i="1"/>
  <c r="I29" i="1"/>
  <c r="J29" i="1"/>
  <c r="B30" i="1"/>
  <c r="B70" i="1"/>
  <c r="C29" i="1"/>
  <c r="J69" i="1"/>
  <c r="C69" i="1"/>
  <c r="H28" i="1"/>
  <c r="K28" i="1" s="1"/>
  <c r="D69" i="1"/>
  <c r="H69" i="1" s="1"/>
  <c r="K69" i="1" l="1"/>
  <c r="I70" i="1"/>
  <c r="J70" i="1" s="1"/>
  <c r="I30" i="1"/>
  <c r="J30" i="1" s="1"/>
  <c r="B31" i="1"/>
  <c r="C30" i="1"/>
  <c r="B71" i="1"/>
  <c r="C70" i="1"/>
  <c r="H29" i="1"/>
  <c r="K29" i="1" s="1"/>
  <c r="D70" i="1"/>
  <c r="H70" i="1" l="1"/>
  <c r="K70" i="1" s="1"/>
  <c r="I71" i="1"/>
  <c r="J71" i="1" s="1"/>
  <c r="I31" i="1"/>
  <c r="J31" i="1"/>
  <c r="B32" i="1"/>
  <c r="C31" i="1"/>
  <c r="B72" i="1"/>
  <c r="C71" i="1"/>
  <c r="H30" i="1"/>
  <c r="K30" i="1" s="1"/>
  <c r="D71" i="1"/>
  <c r="H71" i="1" s="1"/>
  <c r="I72" i="1" l="1"/>
  <c r="I32" i="1"/>
  <c r="K71" i="1"/>
  <c r="C72" i="1"/>
  <c r="J72" i="1"/>
  <c r="J32" i="1"/>
  <c r="B33" i="1"/>
  <c r="B73" i="1"/>
  <c r="C32" i="1"/>
  <c r="H31" i="1"/>
  <c r="K31" i="1" s="1"/>
  <c r="D72" i="1"/>
  <c r="H72" i="1" l="1"/>
  <c r="K72" i="1"/>
  <c r="I73" i="1"/>
  <c r="I33" i="1"/>
  <c r="J73" i="1"/>
  <c r="C73" i="1"/>
  <c r="J33" i="1"/>
  <c r="B34" i="1"/>
  <c r="B74" i="1"/>
  <c r="C33" i="1"/>
  <c r="H32" i="1"/>
  <c r="K32" i="1" s="1"/>
  <c r="D73" i="1"/>
  <c r="H73" i="1" l="1"/>
  <c r="K73" i="1"/>
  <c r="I74" i="1"/>
  <c r="I34" i="1"/>
  <c r="J74" i="1"/>
  <c r="C74" i="1"/>
  <c r="J34" i="1"/>
  <c r="B35" i="1"/>
  <c r="C34" i="1"/>
  <c r="B75" i="1"/>
  <c r="H33" i="1"/>
  <c r="K33" i="1" s="1"/>
  <c r="D74" i="1"/>
  <c r="H74" i="1" l="1"/>
  <c r="K74" i="1"/>
  <c r="I75" i="1"/>
  <c r="I35" i="1"/>
  <c r="J75" i="1"/>
  <c r="C75" i="1"/>
  <c r="J35" i="1"/>
  <c r="B36" i="1"/>
  <c r="B76" i="1"/>
  <c r="C35" i="1"/>
  <c r="H34" i="1"/>
  <c r="K34" i="1" s="1"/>
  <c r="D75" i="1"/>
  <c r="H75" i="1" l="1"/>
  <c r="K75" i="1"/>
  <c r="I76" i="1"/>
  <c r="I36" i="1"/>
  <c r="J76" i="1"/>
  <c r="C76" i="1"/>
  <c r="J36" i="1"/>
  <c r="B37" i="1"/>
  <c r="C36" i="1"/>
  <c r="B77" i="1"/>
  <c r="H35" i="1"/>
  <c r="K35" i="1" s="1"/>
  <c r="D76" i="1"/>
  <c r="H76" i="1" l="1"/>
  <c r="K76" i="1"/>
  <c r="I77" i="1"/>
  <c r="I37" i="1"/>
  <c r="C77" i="1"/>
  <c r="J77" i="1"/>
  <c r="J37" i="1"/>
  <c r="B38" i="1"/>
  <c r="B78" i="1"/>
  <c r="C37" i="1"/>
  <c r="H36" i="1"/>
  <c r="K36" i="1" s="1"/>
  <c r="D77" i="1"/>
  <c r="H77" i="1" l="1"/>
  <c r="K77" i="1"/>
  <c r="I78" i="1"/>
  <c r="I38" i="1"/>
  <c r="C78" i="1"/>
  <c r="J78" i="1"/>
  <c r="J38" i="1"/>
  <c r="B39" i="1"/>
  <c r="C38" i="1"/>
  <c r="B79" i="1"/>
  <c r="H37" i="1"/>
  <c r="K37" i="1" s="1"/>
  <c r="D78" i="1"/>
  <c r="H78" i="1" l="1"/>
  <c r="K78" i="1"/>
  <c r="I79" i="1"/>
  <c r="I39" i="1"/>
  <c r="C79" i="1"/>
  <c r="J79" i="1"/>
  <c r="J39" i="1"/>
  <c r="B40" i="1"/>
  <c r="B80" i="1"/>
  <c r="C39" i="1"/>
  <c r="H38" i="1"/>
  <c r="K38" i="1" s="1"/>
  <c r="D79" i="1"/>
  <c r="H79" i="1" l="1"/>
  <c r="K79" i="1" s="1"/>
  <c r="I80" i="1"/>
  <c r="I40" i="1"/>
  <c r="J80" i="1"/>
  <c r="C80" i="1"/>
  <c r="J40" i="1"/>
  <c r="B41" i="1"/>
  <c r="B81" i="1"/>
  <c r="C40" i="1"/>
  <c r="H39" i="1"/>
  <c r="K39" i="1" s="1"/>
  <c r="D80" i="1"/>
  <c r="H80" i="1" l="1"/>
  <c r="K80" i="1"/>
  <c r="I81" i="1"/>
  <c r="I41" i="1"/>
  <c r="C81" i="1"/>
  <c r="J81" i="1"/>
  <c r="J41" i="1"/>
  <c r="B42" i="1"/>
  <c r="B82" i="1"/>
  <c r="C41" i="1"/>
  <c r="H40" i="1"/>
  <c r="K40" i="1" s="1"/>
  <c r="D81" i="1"/>
  <c r="H81" i="1" l="1"/>
  <c r="K81" i="1"/>
  <c r="I82" i="1"/>
  <c r="I42" i="1"/>
  <c r="C82" i="1"/>
  <c r="J82" i="1"/>
  <c r="J42" i="1"/>
  <c r="B43" i="1"/>
  <c r="C42" i="1"/>
  <c r="B83" i="1"/>
  <c r="H41" i="1"/>
  <c r="K41" i="1" s="1"/>
  <c r="D82" i="1"/>
  <c r="H82" i="1" l="1"/>
  <c r="K82" i="1"/>
  <c r="I83" i="1"/>
  <c r="I43" i="1"/>
  <c r="J83" i="1"/>
  <c r="C83" i="1"/>
  <c r="B44" i="1"/>
  <c r="J43" i="1"/>
  <c r="B84" i="1"/>
  <c r="C43" i="1"/>
  <c r="H42" i="1"/>
  <c r="K42" i="1" s="1"/>
  <c r="D83" i="1"/>
  <c r="H83" i="1" l="1"/>
  <c r="K83" i="1"/>
  <c r="I84" i="1"/>
  <c r="I44" i="1"/>
  <c r="J84" i="1"/>
  <c r="C84" i="1"/>
  <c r="J44" i="1"/>
  <c r="B45" i="1"/>
  <c r="C44" i="1"/>
  <c r="B85" i="1"/>
  <c r="H43" i="1"/>
  <c r="K43" i="1" s="1"/>
  <c r="D84" i="1"/>
  <c r="H84" i="1" l="1"/>
  <c r="K84" i="1"/>
  <c r="I85" i="1"/>
  <c r="I45" i="1"/>
  <c r="J85" i="1"/>
  <c r="C85" i="1"/>
  <c r="J45" i="1"/>
  <c r="B86" i="1"/>
  <c r="B46" i="1"/>
  <c r="C45" i="1"/>
  <c r="H44" i="1"/>
  <c r="K44" i="1" s="1"/>
  <c r="D85" i="1"/>
  <c r="H85" i="1" l="1"/>
  <c r="K85" i="1"/>
  <c r="I86" i="1"/>
  <c r="J86" i="1" s="1"/>
  <c r="I46" i="1"/>
  <c r="I87" i="1" s="1"/>
  <c r="F96" i="1"/>
  <c r="M96" i="1" s="1"/>
  <c r="B87" i="1"/>
  <c r="C46" i="1"/>
  <c r="C86" i="1"/>
  <c r="H45" i="1"/>
  <c r="K45" i="1" s="1"/>
  <c r="D86" i="1"/>
  <c r="H86" i="1" s="1"/>
  <c r="J46" i="1" l="1"/>
  <c r="K86" i="1"/>
  <c r="F95" i="1"/>
  <c r="M95" i="1" s="1"/>
  <c r="M97" i="1" s="1"/>
  <c r="C87" i="1"/>
  <c r="J87" i="1"/>
  <c r="D87" i="1"/>
  <c r="H87" i="1" s="1"/>
  <c r="K87" i="1" s="1"/>
  <c r="K88" i="1" s="1"/>
  <c r="H46" i="1"/>
  <c r="K46" i="1" s="1"/>
  <c r="K47" i="1" s="1"/>
  <c r="E89" i="1" l="1"/>
</calcChain>
</file>

<file path=xl/sharedStrings.xml><?xml version="1.0" encoding="utf-8"?>
<sst xmlns="http://schemas.openxmlformats.org/spreadsheetml/2006/main" count="98" uniqueCount="50">
  <si>
    <t>ARREARS CALCULATOR - SUB STAFF</t>
  </si>
  <si>
    <t>by bankingschool.co.in</t>
  </si>
  <si>
    <t>Instructions</t>
  </si>
  <si>
    <t xml:space="preserve">To make calculations simple and easy, this excel sheet is divided into two tables. (i) OLD SALARY (ii) NEW SALARY. All blue coloured cells inside the 'OLD SALARY' table can be manually updated to accomodate any changes due to increments. If you are eligible for FPP, you need to update the blue cell on both OLD SALARY and NEW SALARY table. Rest all fields will be updated automatically.				</t>
  </si>
  <si>
    <t>For step-by-step instructions with screenshot , visit</t>
  </si>
  <si>
    <t>https://bankingschool.co.in/bank-staff/arrears-calculator-for-bank-sub-staff/</t>
  </si>
  <si>
    <t xml:space="preserve">Please update the blue fields (BASIC, FPP, SPL. PAY, HRA%) on the first row [ Nov-17 ]. If you are not eligible for FPP, then select 0. </t>
  </si>
  <si>
    <t>OLD SALARY</t>
  </si>
  <si>
    <t>SPL. PAY REFERENCE</t>
  </si>
  <si>
    <t>Month</t>
  </si>
  <si>
    <t>BASIC</t>
  </si>
  <si>
    <t xml:space="preserve">SPL ALL. </t>
  </si>
  <si>
    <t>SPL.PAY</t>
  </si>
  <si>
    <t>FPP</t>
  </si>
  <si>
    <t>TA</t>
  </si>
  <si>
    <t xml:space="preserve">DA % </t>
  </si>
  <si>
    <t xml:space="preserve">DA </t>
  </si>
  <si>
    <t>HRA %</t>
  </si>
  <si>
    <t>HRA</t>
  </si>
  <si>
    <t>GROSS</t>
  </si>
  <si>
    <t>OLD</t>
  </si>
  <si>
    <t>NEW</t>
  </si>
  <si>
    <t>N/A</t>
  </si>
  <si>
    <t>Armed Guard</t>
  </si>
  <si>
    <t>Bill Collector</t>
  </si>
  <si>
    <t>Daftary</t>
  </si>
  <si>
    <t>Head Peon</t>
  </si>
  <si>
    <t>Electrician</t>
  </si>
  <si>
    <t>Driver</t>
  </si>
  <si>
    <t>Head Messenger (IOB)</t>
  </si>
  <si>
    <t>NEW SALARY</t>
  </si>
  <si>
    <t>ARREARS</t>
  </si>
  <si>
    <t>10% of your new BASIC salary will be deducted for PF/NPS</t>
  </si>
  <si>
    <t xml:space="preserve">Gross new BASIC salary from Nov-17 to Nov-20 is </t>
  </si>
  <si>
    <t>Total PF / NPS deduction for Nov-17 to Nov-20 is</t>
  </si>
  <si>
    <t>(A)</t>
  </si>
  <si>
    <t>Gross old BASIC salary from Nov-17 to Nov-20 is</t>
  </si>
  <si>
    <t>Total PF / NPS already paid for Nov-17 to Nov-20</t>
  </si>
  <si>
    <t>(B)</t>
  </si>
  <si>
    <t>Difference to be deducted from arrears payable:</t>
  </si>
  <si>
    <t>A-B</t>
  </si>
  <si>
    <t>This sheet is created for formulas and reference purposes only. You are not required to make any changes in this sheet.</t>
  </si>
  <si>
    <t>Old BASIC</t>
  </si>
  <si>
    <t>New BASIC</t>
  </si>
  <si>
    <t>PQP</t>
  </si>
  <si>
    <t>SPL PAY</t>
  </si>
  <si>
    <t>Old PQP</t>
  </si>
  <si>
    <t>New PQP</t>
  </si>
  <si>
    <t>Old FPP</t>
  </si>
  <si>
    <t>New FPP</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</si>
</sst>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2"/>
      <color theme="1"/>
      <name val="Calibri"/>
      <family val="2"/>
      <scheme val="minor"/>
    </font>
    <font>
      <i/>
      <sz val="11"/>
      <color rgb="FFFFFFFF"/>
      <name val="Calibri"/>
      <family val="2"/>
      <scheme val="minor"/>
    </font>
    <font>
      <sz val="11"/>
      <color rgb="FFFFFFFF"/>
      <name val="Calibri"/>
      <family val="2"/>
      <scheme val="minor"/>
    </font>
    <font>
      <sz val="10"/>
      <color theme="1"/>
      <name val="Calibri"/>
      <family val="2"/>
      <scheme val="minor"/>
    </font>
    <font>
      <i/>
      <sz val="10"/>
      <color theme="1"/>
      <name val="Calibri"/>
      <family val="2"/>
      <scheme val="minor"/>
    </font>
    <font>
      <sz val="12"/>
      <color rgb="FFFFFFFF"/>
      <name val="Calibri"/>
      <family val="2"/>
      <scheme val="minor"/>
    </font>
    <font>
      <sz val="26"/>
      <color theme="1"/>
      <name val="Calibri"/>
      <family val="2"/>
      <scheme val="minor"/>
    </font>
    <font>
      <sz val="26"/>
      <color rgb="FFFFFFFF"/>
      <name val="Calibri"/>
      <family val="2"/>
      <scheme val="minor"/>
    </font>
    <font>
      <sz val="11"/>
      <color rgb="FF000000"/>
      <name val="Roboto"/>
    </font>
    <font>
      <u/>
      <sz val="11"/>
      <color theme="10"/>
      <name val="Calibri"/>
      <family val="2"/>
      <scheme val="minor"/>
    </font>
    <font>
      <sz val="10"/>
      <color rgb="FF000000"/>
      <name val="Calibri"/>
      <family val="2"/>
    </font>
    <font>
      <sz val="11"/>
      <color rgb="FF000000"/>
      <name val="Calibri"/>
      <family val="2"/>
    </font>
    <font>
      <i/>
      <sz val="11"/>
      <color rgb="FFF2F2F2"/>
      <name val="Calibri"/>
      <family val="2"/>
    </font>
  </fonts>
  <fills count="14">
    <fill>
      <patternFill patternType="none"/>
    </fill>
    <fill>
      <patternFill patternType="gray125"/>
    </fill>
    <fill>
      <patternFill patternType="solid">
        <fgColor rgb="FF000000"/>
        <bgColor indexed="64"/>
      </patternFill>
    </fill>
    <fill>
      <patternFill patternType="solid">
        <fgColor rgb="FF595959"/>
        <bgColor indexed="64"/>
      </patternFill>
    </fill>
    <fill>
      <patternFill patternType="solid">
        <fgColor rgb="FF333F4F"/>
        <bgColor indexed="64"/>
      </patternFill>
    </fill>
    <fill>
      <patternFill patternType="solid">
        <fgColor rgb="FFDDEBF7"/>
        <bgColor indexed="64"/>
      </patternFill>
    </fill>
    <fill>
      <patternFill patternType="solid">
        <fgColor rgb="FF305496"/>
        <bgColor indexed="64"/>
      </patternFill>
    </fill>
    <fill>
      <patternFill patternType="solid">
        <fgColor rgb="FFFFFFFF"/>
        <bgColor indexed="64"/>
      </patternFill>
    </fill>
    <fill>
      <patternFill patternType="solid">
        <fgColor rgb="FF404040"/>
        <bgColor indexed="64"/>
      </patternFill>
    </fill>
    <fill>
      <patternFill patternType="solid">
        <fgColor rgb="FFFFFFFF"/>
        <bgColor rgb="FF000000"/>
      </patternFill>
    </fill>
    <fill>
      <patternFill patternType="solid">
        <fgColor rgb="FF262626"/>
        <bgColor rgb="FF000000"/>
      </patternFill>
    </fill>
    <fill>
      <patternFill patternType="solid">
        <fgColor rgb="FF1F4E78"/>
        <bgColor rgb="FF000000"/>
      </patternFill>
    </fill>
    <fill>
      <patternFill patternType="solid">
        <fgColor rgb="FFD0CECE"/>
        <bgColor rgb="FF000000"/>
      </patternFill>
    </fill>
    <fill>
      <patternFill patternType="solid">
        <fgColor theme="8" tint="0.79998168889431442"/>
        <bgColor indexed="64"/>
      </patternFill>
    </fill>
  </fills>
  <borders count="3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top style="medium">
        <color indexed="64"/>
      </top>
      <bottom style="thin">
        <color rgb="FFFFFFFF"/>
      </bottom>
      <diagonal/>
    </border>
    <border>
      <left/>
      <right/>
      <top style="medium">
        <color indexed="64"/>
      </top>
      <bottom style="thin">
        <color rgb="FFFFFFFF"/>
      </bottom>
      <diagonal/>
    </border>
    <border>
      <left/>
      <right style="thin">
        <color rgb="FF000000"/>
      </right>
      <top style="medium">
        <color indexed="64"/>
      </top>
      <bottom style="thin">
        <color rgb="FFFFFFFF"/>
      </bottom>
      <diagonal/>
    </border>
    <border>
      <left/>
      <right style="medium">
        <color rgb="FF000000"/>
      </right>
      <top style="medium">
        <color indexed="64"/>
      </top>
      <bottom style="thin">
        <color indexed="64"/>
      </bottom>
      <diagonal/>
    </border>
    <border>
      <left style="medium">
        <color indexed="64"/>
      </left>
      <right/>
      <top style="thin">
        <color rgb="FFFFFFFF"/>
      </top>
      <bottom style="medium">
        <color indexed="64"/>
      </bottom>
      <diagonal/>
    </border>
    <border>
      <left/>
      <right/>
      <top style="thin">
        <color rgb="FFFFFFFF"/>
      </top>
      <bottom style="medium">
        <color indexed="64"/>
      </bottom>
      <diagonal/>
    </border>
    <border>
      <left/>
      <right style="thin">
        <color rgb="FF000000"/>
      </right>
      <top style="thin">
        <color rgb="FFFFFFFF"/>
      </top>
      <bottom style="medium">
        <color indexed="64"/>
      </bottom>
      <diagonal/>
    </border>
    <border>
      <left/>
      <right style="medium">
        <color rgb="FF000000"/>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rgb="FF000000"/>
      </left>
      <right/>
      <top style="medium">
        <color indexed="64"/>
      </top>
      <bottom style="thin">
        <color indexed="64"/>
      </bottom>
      <diagonal/>
    </border>
    <border>
      <left style="thin">
        <color rgb="FF000000"/>
      </left>
      <right/>
      <top style="thin">
        <color indexed="64"/>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indexed="64"/>
      </top>
      <bottom style="thin">
        <color rgb="FFFFFFFF"/>
      </bottom>
      <diagonal/>
    </border>
    <border>
      <left style="medium">
        <color rgb="FF000000"/>
      </left>
      <right/>
      <top style="thin">
        <color rgb="FFFFFFFF"/>
      </top>
      <bottom style="medium">
        <color indexed="64"/>
      </bottom>
      <diagonal/>
    </border>
  </borders>
  <cellStyleXfs count="2">
    <xf numFmtId="0" fontId="0" fillId="0" borderId="0"/>
    <xf numFmtId="0" fontId="10" fillId="0" borderId="0" applyNumberFormat="0" applyFill="0" applyBorder="0" applyAlignment="0" applyProtection="0"/>
  </cellStyleXfs>
  <cellXfs count="106">
    <xf numFmtId="0" fontId="0" fillId="0" borderId="0" xfId="0"/>
    <xf numFmtId="0" fontId="3" fillId="2" borderId="4" xfId="0" applyFont="1" applyFill="1" applyBorder="1" applyAlignment="1">
      <alignment horizontal="center"/>
    </xf>
    <xf numFmtId="0" fontId="3" fillId="4" borderId="5" xfId="0" applyFont="1" applyFill="1" applyBorder="1" applyAlignment="1">
      <alignment horizontal="center"/>
    </xf>
    <xf numFmtId="17" fontId="0" fillId="0" borderId="6" xfId="0" applyNumberFormat="1" applyBorder="1" applyAlignment="1">
      <alignment horizontal="center"/>
    </xf>
    <xf numFmtId="10" fontId="0" fillId="0" borderId="8" xfId="0" applyNumberFormat="1" applyBorder="1" applyAlignment="1">
      <alignment horizontal="center"/>
    </xf>
    <xf numFmtId="0" fontId="0" fillId="0" borderId="6" xfId="0" applyBorder="1" applyAlignment="1">
      <alignment horizontal="center"/>
    </xf>
    <xf numFmtId="0" fontId="0" fillId="0" borderId="0" xfId="0" applyAlignment="1"/>
    <xf numFmtId="0" fontId="1" fillId="0" borderId="0" xfId="0" applyFont="1" applyAlignment="1"/>
    <xf numFmtId="0" fontId="4" fillId="0" borderId="8" xfId="0" applyFont="1" applyBorder="1" applyAlignment="1">
      <alignment horizontal="center"/>
    </xf>
    <xf numFmtId="0" fontId="0" fillId="0" borderId="0" xfId="0" applyAlignment="1">
      <alignment horizontal="center"/>
    </xf>
    <xf numFmtId="0" fontId="6" fillId="8" borderId="9" xfId="0" applyFont="1" applyFill="1" applyBorder="1" applyAlignment="1">
      <alignment horizontal="center" wrapText="1"/>
    </xf>
    <xf numFmtId="3" fontId="3" fillId="8" borderId="0" xfId="0" applyNumberFormat="1" applyFont="1" applyFill="1"/>
    <xf numFmtId="0" fontId="9" fillId="9" borderId="6" xfId="0" applyFont="1" applyFill="1" applyBorder="1" applyAlignment="1">
      <alignment horizontal="center" wrapText="1"/>
    </xf>
    <xf numFmtId="0" fontId="0" fillId="0" borderId="9" xfId="0" applyBorder="1" applyAlignment="1">
      <alignment horizontal="center"/>
    </xf>
    <xf numFmtId="0" fontId="0" fillId="0" borderId="6" xfId="0" applyBorder="1" applyAlignment="1">
      <alignment horizontal="center" vertical="center"/>
    </xf>
    <xf numFmtId="0" fontId="9" fillId="9" borderId="7" xfId="0" applyFont="1" applyFill="1" applyBorder="1" applyAlignment="1">
      <alignment horizontal="center" wrapText="1"/>
    </xf>
    <xf numFmtId="0" fontId="0" fillId="2" borderId="4" xfId="0" applyFill="1" applyBorder="1"/>
    <xf numFmtId="0" fontId="0" fillId="2" borderId="0" xfId="0" applyFill="1" applyBorder="1" applyAlignment="1"/>
    <xf numFmtId="0" fontId="3" fillId="2" borderId="0" xfId="0" applyFont="1" applyFill="1" applyBorder="1" applyAlignment="1">
      <alignment horizontal="center"/>
    </xf>
    <xf numFmtId="0" fontId="3" fillId="2" borderId="5" xfId="0" applyFont="1" applyFill="1" applyBorder="1" applyAlignment="1">
      <alignment horizontal="center"/>
    </xf>
    <xf numFmtId="0" fontId="4" fillId="0" borderId="6"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0" fontId="3" fillId="2" borderId="0" xfId="0" applyFont="1" applyFill="1" applyAlignment="1">
      <alignment horizontal="center"/>
    </xf>
    <xf numFmtId="0" fontId="6" fillId="2" borderId="9" xfId="0" applyFont="1" applyFill="1" applyBorder="1" applyAlignment="1">
      <alignment horizontal="center" wrapText="1"/>
    </xf>
    <xf numFmtId="0" fontId="11" fillId="0" borderId="0" xfId="0" applyFont="1" applyFill="1" applyBorder="1" applyAlignment="1"/>
    <xf numFmtId="0" fontId="12" fillId="0" borderId="0" xfId="0" applyFont="1" applyFill="1" applyBorder="1" applyAlignment="1"/>
    <xf numFmtId="0" fontId="12" fillId="0" borderId="0" xfId="0" applyFont="1" applyFill="1" applyBorder="1" applyAlignment="1">
      <alignment horizontal="center"/>
    </xf>
    <xf numFmtId="3" fontId="0" fillId="5" borderId="6" xfId="0" applyNumberFormat="1" applyFill="1" applyBorder="1" applyAlignment="1" applyProtection="1">
      <alignment horizontal="center"/>
      <protection locked="0"/>
    </xf>
    <xf numFmtId="0" fontId="0" fillId="5" borderId="6" xfId="0" applyFill="1" applyBorder="1" applyAlignment="1" applyProtection="1">
      <alignment horizontal="center"/>
      <protection locked="0"/>
    </xf>
    <xf numFmtId="9" fontId="0" fillId="5" borderId="6" xfId="0" applyNumberFormat="1" applyFill="1" applyBorder="1" applyAlignment="1" applyProtection="1">
      <alignment horizontal="center"/>
      <protection locked="0"/>
    </xf>
    <xf numFmtId="1" fontId="0" fillId="0" borderId="7" xfId="0" applyNumberFormat="1" applyBorder="1" applyAlignment="1" applyProtection="1">
      <alignment horizontal="center"/>
      <protection hidden="1"/>
    </xf>
    <xf numFmtId="1" fontId="0" fillId="0" borderId="6" xfId="0" applyNumberFormat="1" applyBorder="1" applyAlignment="1" applyProtection="1">
      <alignment horizontal="center"/>
      <protection hidden="1"/>
    </xf>
    <xf numFmtId="3" fontId="0" fillId="0" borderId="6" xfId="0" applyNumberFormat="1" applyBorder="1" applyAlignment="1" applyProtection="1">
      <alignment horizontal="center"/>
      <protection hidden="1"/>
    </xf>
    <xf numFmtId="3" fontId="0" fillId="7" borderId="6" xfId="0" applyNumberFormat="1" applyFill="1" applyBorder="1" applyAlignment="1" applyProtection="1">
      <alignment horizontal="center"/>
      <protection hidden="1"/>
    </xf>
    <xf numFmtId="1" fontId="0" fillId="7" borderId="7" xfId="0" applyNumberFormat="1" applyFill="1" applyBorder="1" applyAlignment="1" applyProtection="1">
      <alignment horizontal="center"/>
      <protection hidden="1"/>
    </xf>
    <xf numFmtId="0" fontId="0" fillId="0" borderId="6" xfId="0" applyBorder="1" applyAlignment="1" applyProtection="1">
      <alignment horizontal="center"/>
      <protection hidden="1"/>
    </xf>
    <xf numFmtId="0" fontId="0" fillId="7" borderId="8" xfId="0" applyFont="1" applyFill="1" applyBorder="1" applyAlignment="1" applyProtection="1">
      <alignment horizontal="center"/>
      <protection hidden="1"/>
    </xf>
    <xf numFmtId="10" fontId="0" fillId="0" borderId="6" xfId="0" applyNumberFormat="1" applyBorder="1" applyAlignment="1" applyProtection="1">
      <alignment horizontal="center"/>
      <protection hidden="1"/>
    </xf>
    <xf numFmtId="1" fontId="0" fillId="7" borderId="6" xfId="0" applyNumberFormat="1" applyFill="1" applyBorder="1" applyAlignment="1" applyProtection="1">
      <alignment horizontal="center"/>
      <protection hidden="1"/>
    </xf>
    <xf numFmtId="10" fontId="0" fillId="7" borderId="6" xfId="0" applyNumberFormat="1" applyFill="1" applyBorder="1" applyAlignment="1" applyProtection="1">
      <alignment horizontal="center"/>
      <protection hidden="1"/>
    </xf>
    <xf numFmtId="0" fontId="0" fillId="13" borderId="6" xfId="0" applyFill="1" applyBorder="1" applyAlignment="1" applyProtection="1">
      <alignment horizontal="center"/>
      <protection locked="0"/>
    </xf>
    <xf numFmtId="0" fontId="0" fillId="13" borderId="6" xfId="0" applyFill="1" applyBorder="1" applyAlignment="1" applyProtection="1">
      <alignment horizontal="center"/>
      <protection locked="0" hidden="1"/>
    </xf>
    <xf numFmtId="3" fontId="0" fillId="13" borderId="6" xfId="0" applyNumberFormat="1" applyFill="1" applyBorder="1" applyAlignment="1" applyProtection="1">
      <alignment horizontal="center"/>
      <protection locked="0"/>
    </xf>
    <xf numFmtId="0" fontId="13" fillId="11" borderId="31" xfId="0" applyFont="1" applyFill="1" applyBorder="1" applyAlignment="1">
      <alignment horizontal="center"/>
    </xf>
    <xf numFmtId="0" fontId="13" fillId="11" borderId="32" xfId="0" applyFont="1" applyFill="1" applyBorder="1" applyAlignment="1">
      <alignment horizontal="center"/>
    </xf>
    <xf numFmtId="0" fontId="13" fillId="11" borderId="33" xfId="0" applyFont="1" applyFill="1" applyBorder="1" applyAlignment="1">
      <alignment horizontal="center"/>
    </xf>
    <xf numFmtId="0" fontId="12" fillId="12" borderId="36" xfId="0" applyFont="1" applyFill="1" applyBorder="1" applyAlignment="1">
      <alignment horizontal="center"/>
    </xf>
    <xf numFmtId="0" fontId="12" fillId="12" borderId="33" xfId="0" applyFont="1" applyFill="1" applyBorder="1" applyAlignment="1">
      <alignment horizontal="center"/>
    </xf>
    <xf numFmtId="0" fontId="13" fillId="10" borderId="23" xfId="0" applyFont="1" applyFill="1" applyBorder="1" applyAlignment="1">
      <alignment horizontal="center"/>
    </xf>
    <xf numFmtId="0" fontId="13" fillId="10" borderId="24" xfId="0" applyFont="1" applyFill="1" applyBorder="1" applyAlignment="1">
      <alignment horizontal="center"/>
    </xf>
    <xf numFmtId="0" fontId="13" fillId="10" borderId="25" xfId="0" applyFont="1" applyFill="1" applyBorder="1" applyAlignment="1">
      <alignment horizontal="center"/>
    </xf>
    <xf numFmtId="3" fontId="12" fillId="0" borderId="34" xfId="0" applyNumberFormat="1" applyFont="1" applyFill="1" applyBorder="1" applyAlignment="1">
      <alignment horizontal="center"/>
    </xf>
    <xf numFmtId="3" fontId="12" fillId="0" borderId="26" xfId="0" applyNumberFormat="1" applyFont="1" applyFill="1" applyBorder="1" applyAlignment="1">
      <alignment horizontal="center"/>
    </xf>
    <xf numFmtId="0" fontId="13" fillId="10" borderId="37" xfId="0" applyFont="1" applyFill="1" applyBorder="1" applyAlignment="1">
      <alignment horizontal="center"/>
    </xf>
    <xf numFmtId="0" fontId="12" fillId="0" borderId="34" xfId="0" applyFont="1" applyFill="1" applyBorder="1" applyAlignment="1">
      <alignment horizontal="center"/>
    </xf>
    <xf numFmtId="0" fontId="12" fillId="0" borderId="26" xfId="0" applyFont="1" applyFill="1" applyBorder="1" applyAlignment="1">
      <alignment horizontal="center"/>
    </xf>
    <xf numFmtId="0" fontId="13" fillId="10" borderId="27" xfId="0" applyFont="1" applyFill="1" applyBorder="1" applyAlignment="1">
      <alignment horizontal="center"/>
    </xf>
    <xf numFmtId="0" fontId="13" fillId="10" borderId="28" xfId="0" applyFont="1" applyFill="1" applyBorder="1" applyAlignment="1">
      <alignment horizontal="center"/>
    </xf>
    <xf numFmtId="0" fontId="13" fillId="10" borderId="29" xfId="0" applyFont="1" applyFill="1" applyBorder="1" applyAlignment="1">
      <alignment horizontal="center"/>
    </xf>
    <xf numFmtId="3" fontId="12" fillId="0" borderId="35" xfId="0" applyNumberFormat="1" applyFont="1" applyFill="1" applyBorder="1" applyAlignment="1">
      <alignment horizontal="center"/>
    </xf>
    <xf numFmtId="3" fontId="12" fillId="0" borderId="30" xfId="0" applyNumberFormat="1" applyFont="1" applyFill="1" applyBorder="1" applyAlignment="1">
      <alignment horizontal="center"/>
    </xf>
    <xf numFmtId="0" fontId="13" fillId="10" borderId="38" xfId="0" applyFont="1" applyFill="1" applyBorder="1" applyAlignment="1">
      <alignment horizontal="center"/>
    </xf>
    <xf numFmtId="0" fontId="12" fillId="0" borderId="35" xfId="0" applyFont="1" applyFill="1" applyBorder="1" applyAlignment="1">
      <alignment horizontal="center"/>
    </xf>
    <xf numFmtId="0" fontId="12" fillId="0" borderId="30" xfId="0" applyFont="1" applyFill="1" applyBorder="1" applyAlignment="1">
      <alignment horizontal="center"/>
    </xf>
    <xf numFmtId="0" fontId="4" fillId="0" borderId="16" xfId="0" applyFont="1" applyBorder="1" applyAlignment="1">
      <alignment horizontal="left"/>
    </xf>
    <xf numFmtId="0" fontId="4" fillId="0" borderId="6" xfId="0" applyFont="1" applyBorder="1" applyAlignment="1">
      <alignment horizontal="left"/>
    </xf>
    <xf numFmtId="0" fontId="4" fillId="0" borderId="20"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3" fillId="8" borderId="10" xfId="0" applyFont="1" applyFill="1" applyBorder="1" applyAlignment="1">
      <alignment horizontal="center"/>
    </xf>
    <xf numFmtId="0" fontId="3" fillId="8" borderId="11" xfId="0" applyFont="1" applyFill="1" applyBorder="1" applyAlignment="1">
      <alignment horizontal="center"/>
    </xf>
    <xf numFmtId="0" fontId="3" fillId="8" borderId="12" xfId="0" applyFont="1" applyFill="1" applyBorder="1" applyAlignment="1">
      <alignment horizontal="center"/>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17" fontId="3" fillId="3" borderId="1" xfId="0" applyNumberFormat="1" applyFont="1" applyFill="1" applyBorder="1" applyAlignment="1">
      <alignment horizontal="center"/>
    </xf>
    <xf numFmtId="17" fontId="3" fillId="3" borderId="2" xfId="0" applyNumberFormat="1" applyFont="1" applyFill="1" applyBorder="1" applyAlignment="1">
      <alignment horizontal="center"/>
    </xf>
    <xf numFmtId="17" fontId="3" fillId="3" borderId="3" xfId="0" applyNumberFormat="1"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8" fillId="8" borderId="10" xfId="0" applyFont="1" applyFill="1" applyBorder="1" applyAlignment="1">
      <alignment horizontal="center"/>
    </xf>
    <xf numFmtId="0" fontId="8" fillId="8" borderId="11" xfId="0" applyFont="1" applyFill="1" applyBorder="1" applyAlignment="1">
      <alignment horizontal="center"/>
    </xf>
    <xf numFmtId="0" fontId="8" fillId="8" borderId="13" xfId="0" applyFont="1" applyFill="1" applyBorder="1" applyAlignment="1">
      <alignment horizontal="center"/>
    </xf>
    <xf numFmtId="0" fontId="8" fillId="8" borderId="14" xfId="0" applyFont="1" applyFill="1" applyBorder="1" applyAlignment="1">
      <alignment horizontal="center"/>
    </xf>
    <xf numFmtId="3" fontId="7" fillId="0" borderId="11" xfId="0" applyNumberFormat="1"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1" fillId="0" borderId="4"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0" fillId="0" borderId="13" xfId="0" applyBorder="1" applyAlignment="1">
      <alignment vertical="top"/>
    </xf>
    <xf numFmtId="0" fontId="0" fillId="0" borderId="14" xfId="0" applyBorder="1" applyAlignment="1">
      <alignment vertical="top"/>
    </xf>
    <xf numFmtId="0" fontId="10" fillId="0" borderId="14" xfId="1" applyBorder="1" applyAlignment="1">
      <alignment horizontal="left" wrapText="1"/>
    </xf>
    <xf numFmtId="0" fontId="10" fillId="0" borderId="15" xfId="1" applyBorder="1" applyAlignment="1">
      <alignment horizontal="left" wrapText="1"/>
    </xf>
    <xf numFmtId="0" fontId="5" fillId="0" borderId="0" xfId="0" applyFont="1" applyAlignment="1">
      <alignment horizontal="left"/>
    </xf>
    <xf numFmtId="0" fontId="6" fillId="2" borderId="6" xfId="0" applyFont="1" applyFill="1" applyBorder="1" applyAlignment="1">
      <alignment horizontal="center" wrapText="1"/>
    </xf>
    <xf numFmtId="0" fontId="6" fillId="2" borderId="9"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ankingschool.co.in/bank-staff/arrears-calculator-for-bank-sub-staff/" TargetMode="External"/><Relationship Id="rId1" Type="http://schemas.openxmlformats.org/officeDocument/2006/relationships/hyperlink" Target="https://bankingschool.co.in/bank-staff/arrears-calculator-for-sub-staf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tabSelected="1" workbookViewId="0">
      <selection activeCell="O71" sqref="O71"/>
    </sheetView>
  </sheetViews>
  <sheetFormatPr defaultRowHeight="15" x14ac:dyDescent="0.25"/>
  <cols>
    <col min="14" max="14" width="9" customWidth="1"/>
  </cols>
  <sheetData>
    <row r="1" spans="1:17" x14ac:dyDescent="0.25">
      <c r="A1" s="81" t="s">
        <v>0</v>
      </c>
      <c r="B1" s="82"/>
      <c r="C1" s="82"/>
      <c r="D1" s="82"/>
      <c r="E1" s="82"/>
      <c r="F1" s="82"/>
      <c r="G1" s="82"/>
      <c r="H1" s="82"/>
      <c r="I1" s="75" t="s">
        <v>1</v>
      </c>
      <c r="J1" s="76"/>
      <c r="K1" s="77"/>
    </row>
    <row r="2" spans="1:17" ht="15.75" x14ac:dyDescent="0.25">
      <c r="A2" s="92" t="s">
        <v>2</v>
      </c>
      <c r="B2" s="93"/>
      <c r="C2" s="93"/>
      <c r="D2" s="93"/>
      <c r="E2" s="93"/>
      <c r="F2" s="93"/>
      <c r="G2" s="93"/>
      <c r="H2" s="93"/>
      <c r="I2" s="93"/>
      <c r="J2" s="93"/>
      <c r="K2" s="94"/>
    </row>
    <row r="3" spans="1:17" ht="30.75" customHeight="1" x14ac:dyDescent="0.25">
      <c r="A3" s="96" t="s">
        <v>3</v>
      </c>
      <c r="B3" s="97"/>
      <c r="C3" s="97"/>
      <c r="D3" s="97"/>
      <c r="E3" s="97"/>
      <c r="F3" s="97"/>
      <c r="G3" s="97"/>
      <c r="H3" s="97"/>
      <c r="I3" s="97"/>
      <c r="J3" s="97"/>
      <c r="K3" s="98"/>
    </row>
    <row r="4" spans="1:17" x14ac:dyDescent="0.25">
      <c r="A4" s="96"/>
      <c r="B4" s="97"/>
      <c r="C4" s="97"/>
      <c r="D4" s="97"/>
      <c r="E4" s="97"/>
      <c r="F4" s="97"/>
      <c r="G4" s="97"/>
      <c r="H4" s="97"/>
      <c r="I4" s="97"/>
      <c r="J4" s="97"/>
      <c r="K4" s="98"/>
    </row>
    <row r="5" spans="1:17" ht="29.25" customHeight="1" x14ac:dyDescent="0.25">
      <c r="A5" s="99" t="s">
        <v>4</v>
      </c>
      <c r="B5" s="100"/>
      <c r="C5" s="100"/>
      <c r="D5" s="100"/>
      <c r="E5" s="100"/>
      <c r="F5" s="101" t="s">
        <v>5</v>
      </c>
      <c r="G5" s="101"/>
      <c r="H5" s="101"/>
      <c r="I5" s="101"/>
      <c r="J5" s="101"/>
      <c r="K5" s="102"/>
    </row>
    <row r="6" spans="1:17" ht="15.75" x14ac:dyDescent="0.25">
      <c r="A6" s="7"/>
      <c r="B6" s="6"/>
      <c r="C6" s="6"/>
      <c r="D6" s="6"/>
      <c r="E6" s="6"/>
      <c r="F6" s="6"/>
      <c r="G6" s="6"/>
      <c r="H6" s="6"/>
    </row>
    <row r="7" spans="1:17" ht="15" customHeight="1" x14ac:dyDescent="0.25">
      <c r="A7" s="95" t="s">
        <v>6</v>
      </c>
      <c r="B7" s="95"/>
      <c r="C7" s="95"/>
      <c r="D7" s="95"/>
      <c r="E7" s="95"/>
      <c r="F7" s="95"/>
      <c r="G7" s="95"/>
      <c r="H7" s="95"/>
      <c r="I7" s="95"/>
      <c r="J7" s="95"/>
      <c r="K7" s="95"/>
    </row>
    <row r="8" spans="1:17" x14ac:dyDescent="0.25">
      <c r="A8" s="78" t="s">
        <v>7</v>
      </c>
      <c r="B8" s="79"/>
      <c r="C8" s="79"/>
      <c r="D8" s="79"/>
      <c r="E8" s="79"/>
      <c r="F8" s="79"/>
      <c r="G8" s="79"/>
      <c r="H8" s="79"/>
      <c r="I8" s="79"/>
      <c r="J8" s="79"/>
      <c r="K8" s="80"/>
      <c r="N8" s="72" t="s">
        <v>8</v>
      </c>
      <c r="O8" s="73"/>
      <c r="P8" s="73"/>
      <c r="Q8" s="74"/>
    </row>
    <row r="9" spans="1:17" x14ac:dyDescent="0.25">
      <c r="A9" s="1" t="s">
        <v>9</v>
      </c>
      <c r="B9" s="24" t="s">
        <v>10</v>
      </c>
      <c r="C9" s="24" t="s">
        <v>11</v>
      </c>
      <c r="D9" s="24" t="s">
        <v>12</v>
      </c>
      <c r="E9" s="24" t="s">
        <v>13</v>
      </c>
      <c r="F9" s="24" t="s">
        <v>14</v>
      </c>
      <c r="G9" s="24" t="s">
        <v>15</v>
      </c>
      <c r="H9" s="24" t="s">
        <v>16</v>
      </c>
      <c r="I9" s="24" t="s">
        <v>17</v>
      </c>
      <c r="J9" s="24" t="s">
        <v>18</v>
      </c>
      <c r="K9" s="2" t="s">
        <v>19</v>
      </c>
      <c r="N9" s="16"/>
      <c r="O9" s="17"/>
      <c r="P9" s="18" t="s">
        <v>20</v>
      </c>
      <c r="Q9" s="19" t="s">
        <v>21</v>
      </c>
    </row>
    <row r="10" spans="1:17" x14ac:dyDescent="0.25">
      <c r="A10" s="3">
        <v>43040</v>
      </c>
      <c r="B10" s="29">
        <v>0</v>
      </c>
      <c r="C10" s="32">
        <f>B10*7.75%</f>
        <v>0</v>
      </c>
      <c r="D10" s="44">
        <v>0</v>
      </c>
      <c r="E10" s="42">
        <v>0</v>
      </c>
      <c r="F10" s="8" t="s">
        <v>22</v>
      </c>
      <c r="G10" s="4">
        <v>0.51600000000000001</v>
      </c>
      <c r="H10" s="33">
        <f>(B10+C10+D10+E10)*G10</f>
        <v>0</v>
      </c>
      <c r="I10" s="31">
        <v>0</v>
      </c>
      <c r="J10" s="33">
        <f t="shared" ref="J10:J46" si="0">B10*I10</f>
        <v>0</v>
      </c>
      <c r="K10" s="34">
        <f>B10+C10+D10+E10+H10+J10</f>
        <v>0</v>
      </c>
      <c r="N10" s="66" t="s">
        <v>23</v>
      </c>
      <c r="O10" s="67"/>
      <c r="P10" s="20">
        <v>390</v>
      </c>
      <c r="Q10" s="22">
        <v>590</v>
      </c>
    </row>
    <row r="11" spans="1:17" x14ac:dyDescent="0.25">
      <c r="A11" s="3">
        <v>43070</v>
      </c>
      <c r="B11" s="29">
        <f>B10</f>
        <v>0</v>
      </c>
      <c r="C11" s="32">
        <f t="shared" ref="C11:C46" si="1">B11*7.75%</f>
        <v>0</v>
      </c>
      <c r="D11" s="42">
        <f>IF(B11=0,0,D10)</f>
        <v>0</v>
      </c>
      <c r="E11" s="43">
        <f>IF(B11=0,0,E10)</f>
        <v>0</v>
      </c>
      <c r="F11" s="8" t="s">
        <v>22</v>
      </c>
      <c r="G11" s="4">
        <v>0.51600000000000001</v>
      </c>
      <c r="H11" s="33">
        <f t="shared" ref="H11:H46" si="2">(B11+C11+D11+E11)*G11</f>
        <v>0</v>
      </c>
      <c r="I11" s="31">
        <f>I10</f>
        <v>0</v>
      </c>
      <c r="J11" s="33">
        <f t="shared" si="0"/>
        <v>0</v>
      </c>
      <c r="K11" s="34">
        <f t="shared" ref="K11:K46" si="3">B11+C11+D11+E11+H11+J11</f>
        <v>0</v>
      </c>
      <c r="N11" s="66" t="s">
        <v>24</v>
      </c>
      <c r="O11" s="67"/>
      <c r="P11" s="20">
        <v>390</v>
      </c>
      <c r="Q11" s="22">
        <v>590</v>
      </c>
    </row>
    <row r="12" spans="1:17" x14ac:dyDescent="0.25">
      <c r="A12" s="3">
        <v>43101</v>
      </c>
      <c r="B12" s="29">
        <f t="shared" ref="B12:B45" si="4">B11</f>
        <v>0</v>
      </c>
      <c r="C12" s="32">
        <f t="shared" si="1"/>
        <v>0</v>
      </c>
      <c r="D12" s="42">
        <f t="shared" ref="D12:D46" si="5">IF(B12=0,0,D11)</f>
        <v>0</v>
      </c>
      <c r="E12" s="43">
        <f t="shared" ref="E12:E46" si="6">IF(B12=0,0,E11)</f>
        <v>0</v>
      </c>
      <c r="F12" s="8" t="s">
        <v>22</v>
      </c>
      <c r="G12" s="4">
        <v>0.51600000000000001</v>
      </c>
      <c r="H12" s="33">
        <f t="shared" si="2"/>
        <v>0</v>
      </c>
      <c r="I12" s="31">
        <f t="shared" ref="I12:I45" si="7">I11</f>
        <v>0</v>
      </c>
      <c r="J12" s="33">
        <f t="shared" si="0"/>
        <v>0</v>
      </c>
      <c r="K12" s="34">
        <f t="shared" si="3"/>
        <v>0</v>
      </c>
      <c r="N12" s="66" t="s">
        <v>25</v>
      </c>
      <c r="O12" s="67"/>
      <c r="P12" s="20">
        <v>560</v>
      </c>
      <c r="Q12" s="22">
        <v>850</v>
      </c>
    </row>
    <row r="13" spans="1:17" x14ac:dyDescent="0.25">
      <c r="A13" s="3">
        <v>43132</v>
      </c>
      <c r="B13" s="29">
        <f t="shared" si="4"/>
        <v>0</v>
      </c>
      <c r="C13" s="32">
        <f t="shared" si="1"/>
        <v>0</v>
      </c>
      <c r="D13" s="42">
        <f t="shared" si="5"/>
        <v>0</v>
      </c>
      <c r="E13" s="43">
        <f t="shared" si="6"/>
        <v>0</v>
      </c>
      <c r="F13" s="8" t="s">
        <v>22</v>
      </c>
      <c r="G13" s="4">
        <v>0.52700000000000002</v>
      </c>
      <c r="H13" s="33">
        <f t="shared" si="2"/>
        <v>0</v>
      </c>
      <c r="I13" s="31">
        <f t="shared" si="7"/>
        <v>0</v>
      </c>
      <c r="J13" s="33">
        <f t="shared" si="0"/>
        <v>0</v>
      </c>
      <c r="K13" s="34">
        <f t="shared" si="3"/>
        <v>0</v>
      </c>
      <c r="N13" s="66" t="s">
        <v>26</v>
      </c>
      <c r="O13" s="67"/>
      <c r="P13" s="20">
        <v>740</v>
      </c>
      <c r="Q13" s="22">
        <v>1120</v>
      </c>
    </row>
    <row r="14" spans="1:17" x14ac:dyDescent="0.25">
      <c r="A14" s="3">
        <v>43160</v>
      </c>
      <c r="B14" s="29">
        <f t="shared" si="4"/>
        <v>0</v>
      </c>
      <c r="C14" s="32">
        <f t="shared" si="1"/>
        <v>0</v>
      </c>
      <c r="D14" s="42">
        <f t="shared" si="5"/>
        <v>0</v>
      </c>
      <c r="E14" s="43">
        <f t="shared" si="6"/>
        <v>0</v>
      </c>
      <c r="F14" s="8" t="s">
        <v>22</v>
      </c>
      <c r="G14" s="4">
        <v>0.52700000000000002</v>
      </c>
      <c r="H14" s="33">
        <f t="shared" si="2"/>
        <v>0</v>
      </c>
      <c r="I14" s="31">
        <f t="shared" si="7"/>
        <v>0</v>
      </c>
      <c r="J14" s="33">
        <f t="shared" si="0"/>
        <v>0</v>
      </c>
      <c r="K14" s="34">
        <f t="shared" si="3"/>
        <v>0</v>
      </c>
      <c r="N14" s="66" t="s">
        <v>27</v>
      </c>
      <c r="O14" s="67"/>
      <c r="P14" s="20">
        <v>2040</v>
      </c>
      <c r="Q14" s="22">
        <v>3090</v>
      </c>
    </row>
    <row r="15" spans="1:17" x14ac:dyDescent="0.25">
      <c r="A15" s="3">
        <v>43191</v>
      </c>
      <c r="B15" s="29">
        <f t="shared" si="4"/>
        <v>0</v>
      </c>
      <c r="C15" s="32">
        <f t="shared" si="1"/>
        <v>0</v>
      </c>
      <c r="D15" s="42">
        <f t="shared" si="5"/>
        <v>0</v>
      </c>
      <c r="E15" s="43">
        <f t="shared" si="6"/>
        <v>0</v>
      </c>
      <c r="F15" s="8" t="s">
        <v>22</v>
      </c>
      <c r="G15" s="4">
        <v>0.52700000000000002</v>
      </c>
      <c r="H15" s="33">
        <f t="shared" si="2"/>
        <v>0</v>
      </c>
      <c r="I15" s="31">
        <f t="shared" si="7"/>
        <v>0</v>
      </c>
      <c r="J15" s="33">
        <f t="shared" si="0"/>
        <v>0</v>
      </c>
      <c r="K15" s="34">
        <f t="shared" si="3"/>
        <v>0</v>
      </c>
      <c r="N15" s="68" t="s">
        <v>28</v>
      </c>
      <c r="O15" s="69"/>
      <c r="P15" s="20">
        <v>2370</v>
      </c>
      <c r="Q15" s="22">
        <v>3590</v>
      </c>
    </row>
    <row r="16" spans="1:17" x14ac:dyDescent="0.25">
      <c r="A16" s="3">
        <v>43221</v>
      </c>
      <c r="B16" s="29">
        <f t="shared" si="4"/>
        <v>0</v>
      </c>
      <c r="C16" s="32">
        <f t="shared" si="1"/>
        <v>0</v>
      </c>
      <c r="D16" s="42">
        <f t="shared" si="5"/>
        <v>0</v>
      </c>
      <c r="E16" s="43">
        <f t="shared" si="6"/>
        <v>0</v>
      </c>
      <c r="F16" s="8" t="s">
        <v>22</v>
      </c>
      <c r="G16" s="4">
        <v>0.52900000000000003</v>
      </c>
      <c r="H16" s="33">
        <f t="shared" si="2"/>
        <v>0</v>
      </c>
      <c r="I16" s="31">
        <f t="shared" si="7"/>
        <v>0</v>
      </c>
      <c r="J16" s="33">
        <f t="shared" si="0"/>
        <v>0</v>
      </c>
      <c r="K16" s="34">
        <f t="shared" si="3"/>
        <v>0</v>
      </c>
      <c r="N16" s="70" t="s">
        <v>29</v>
      </c>
      <c r="O16" s="71"/>
      <c r="P16" s="21">
        <v>1630</v>
      </c>
      <c r="Q16" s="23">
        <v>2430</v>
      </c>
    </row>
    <row r="17" spans="1:11" x14ac:dyDescent="0.25">
      <c r="A17" s="3">
        <v>43252</v>
      </c>
      <c r="B17" s="29">
        <f t="shared" si="4"/>
        <v>0</v>
      </c>
      <c r="C17" s="32">
        <f t="shared" si="1"/>
        <v>0</v>
      </c>
      <c r="D17" s="42">
        <f t="shared" si="5"/>
        <v>0</v>
      </c>
      <c r="E17" s="43">
        <f t="shared" si="6"/>
        <v>0</v>
      </c>
      <c r="F17" s="8" t="s">
        <v>22</v>
      </c>
      <c r="G17" s="4">
        <v>0.52900000000000003</v>
      </c>
      <c r="H17" s="33">
        <f t="shared" si="2"/>
        <v>0</v>
      </c>
      <c r="I17" s="31">
        <f t="shared" si="7"/>
        <v>0</v>
      </c>
      <c r="J17" s="33">
        <f t="shared" si="0"/>
        <v>0</v>
      </c>
      <c r="K17" s="34">
        <f t="shared" si="3"/>
        <v>0</v>
      </c>
    </row>
    <row r="18" spans="1:11" x14ac:dyDescent="0.25">
      <c r="A18" s="3">
        <v>43282</v>
      </c>
      <c r="B18" s="29">
        <f t="shared" si="4"/>
        <v>0</v>
      </c>
      <c r="C18" s="32">
        <f t="shared" si="1"/>
        <v>0</v>
      </c>
      <c r="D18" s="42">
        <f t="shared" si="5"/>
        <v>0</v>
      </c>
      <c r="E18" s="43">
        <f t="shared" si="6"/>
        <v>0</v>
      </c>
      <c r="F18" s="8" t="s">
        <v>22</v>
      </c>
      <c r="G18" s="4">
        <v>0.52900000000000003</v>
      </c>
      <c r="H18" s="33">
        <f t="shared" si="2"/>
        <v>0</v>
      </c>
      <c r="I18" s="31">
        <f t="shared" si="7"/>
        <v>0</v>
      </c>
      <c r="J18" s="33">
        <f t="shared" si="0"/>
        <v>0</v>
      </c>
      <c r="K18" s="34">
        <f t="shared" si="3"/>
        <v>0</v>
      </c>
    </row>
    <row r="19" spans="1:11" x14ac:dyDescent="0.25">
      <c r="A19" s="3">
        <v>43313</v>
      </c>
      <c r="B19" s="29">
        <f t="shared" si="4"/>
        <v>0</v>
      </c>
      <c r="C19" s="32">
        <f t="shared" si="1"/>
        <v>0</v>
      </c>
      <c r="D19" s="42">
        <f t="shared" si="5"/>
        <v>0</v>
      </c>
      <c r="E19" s="43">
        <f t="shared" si="6"/>
        <v>0</v>
      </c>
      <c r="F19" s="8" t="s">
        <v>22</v>
      </c>
      <c r="G19" s="4">
        <v>0.54100000000000004</v>
      </c>
      <c r="H19" s="33">
        <f t="shared" si="2"/>
        <v>0</v>
      </c>
      <c r="I19" s="31">
        <f t="shared" si="7"/>
        <v>0</v>
      </c>
      <c r="J19" s="33">
        <f t="shared" si="0"/>
        <v>0</v>
      </c>
      <c r="K19" s="34">
        <f t="shared" si="3"/>
        <v>0</v>
      </c>
    </row>
    <row r="20" spans="1:11" x14ac:dyDescent="0.25">
      <c r="A20" s="3">
        <v>43344</v>
      </c>
      <c r="B20" s="29">
        <f t="shared" si="4"/>
        <v>0</v>
      </c>
      <c r="C20" s="32">
        <f t="shared" si="1"/>
        <v>0</v>
      </c>
      <c r="D20" s="42">
        <f t="shared" si="5"/>
        <v>0</v>
      </c>
      <c r="E20" s="43">
        <f t="shared" si="6"/>
        <v>0</v>
      </c>
      <c r="F20" s="8" t="s">
        <v>22</v>
      </c>
      <c r="G20" s="4">
        <v>0.54100000000000004</v>
      </c>
      <c r="H20" s="33">
        <f t="shared" si="2"/>
        <v>0</v>
      </c>
      <c r="I20" s="31">
        <f t="shared" si="7"/>
        <v>0</v>
      </c>
      <c r="J20" s="33">
        <f t="shared" si="0"/>
        <v>0</v>
      </c>
      <c r="K20" s="34">
        <f t="shared" si="3"/>
        <v>0</v>
      </c>
    </row>
    <row r="21" spans="1:11" x14ac:dyDescent="0.25">
      <c r="A21" s="3">
        <v>43374</v>
      </c>
      <c r="B21" s="29">
        <f t="shared" si="4"/>
        <v>0</v>
      </c>
      <c r="C21" s="32">
        <f t="shared" si="1"/>
        <v>0</v>
      </c>
      <c r="D21" s="42">
        <f t="shared" si="5"/>
        <v>0</v>
      </c>
      <c r="E21" s="43">
        <f t="shared" si="6"/>
        <v>0</v>
      </c>
      <c r="F21" s="8" t="s">
        <v>22</v>
      </c>
      <c r="G21" s="4">
        <v>0.54100000000000004</v>
      </c>
      <c r="H21" s="33">
        <f t="shared" si="2"/>
        <v>0</v>
      </c>
      <c r="I21" s="31">
        <f t="shared" si="7"/>
        <v>0</v>
      </c>
      <c r="J21" s="33">
        <f t="shared" si="0"/>
        <v>0</v>
      </c>
      <c r="K21" s="34">
        <f t="shared" si="3"/>
        <v>0</v>
      </c>
    </row>
    <row r="22" spans="1:11" x14ac:dyDescent="0.25">
      <c r="A22" s="3">
        <v>43405</v>
      </c>
      <c r="B22" s="29">
        <f t="shared" si="4"/>
        <v>0</v>
      </c>
      <c r="C22" s="32">
        <f t="shared" si="1"/>
        <v>0</v>
      </c>
      <c r="D22" s="42">
        <f t="shared" si="5"/>
        <v>0</v>
      </c>
      <c r="E22" s="43">
        <f t="shared" si="6"/>
        <v>0</v>
      </c>
      <c r="F22" s="8" t="s">
        <v>22</v>
      </c>
      <c r="G22" s="4">
        <v>0.60699999999999998</v>
      </c>
      <c r="H22" s="33">
        <f t="shared" si="2"/>
        <v>0</v>
      </c>
      <c r="I22" s="31">
        <f t="shared" si="7"/>
        <v>0</v>
      </c>
      <c r="J22" s="33">
        <f t="shared" si="0"/>
        <v>0</v>
      </c>
      <c r="K22" s="34">
        <f t="shared" si="3"/>
        <v>0</v>
      </c>
    </row>
    <row r="23" spans="1:11" x14ac:dyDescent="0.25">
      <c r="A23" s="3">
        <v>43435</v>
      </c>
      <c r="B23" s="29">
        <f t="shared" si="4"/>
        <v>0</v>
      </c>
      <c r="C23" s="32">
        <f t="shared" si="1"/>
        <v>0</v>
      </c>
      <c r="D23" s="42">
        <f t="shared" si="5"/>
        <v>0</v>
      </c>
      <c r="E23" s="43">
        <f t="shared" si="6"/>
        <v>0</v>
      </c>
      <c r="F23" s="8" t="s">
        <v>22</v>
      </c>
      <c r="G23" s="4">
        <v>0.60699999999999998</v>
      </c>
      <c r="H23" s="33">
        <f t="shared" si="2"/>
        <v>0</v>
      </c>
      <c r="I23" s="31">
        <f t="shared" si="7"/>
        <v>0</v>
      </c>
      <c r="J23" s="33">
        <f t="shared" si="0"/>
        <v>0</v>
      </c>
      <c r="K23" s="34">
        <f t="shared" si="3"/>
        <v>0</v>
      </c>
    </row>
    <row r="24" spans="1:11" x14ac:dyDescent="0.25">
      <c r="A24" s="3">
        <v>43466</v>
      </c>
      <c r="B24" s="29">
        <f t="shared" si="4"/>
        <v>0</v>
      </c>
      <c r="C24" s="32">
        <f t="shared" si="1"/>
        <v>0</v>
      </c>
      <c r="D24" s="42">
        <f t="shared" si="5"/>
        <v>0</v>
      </c>
      <c r="E24" s="43">
        <f t="shared" si="6"/>
        <v>0</v>
      </c>
      <c r="F24" s="8" t="s">
        <v>22</v>
      </c>
      <c r="G24" s="4">
        <v>0.60699999999999998</v>
      </c>
      <c r="H24" s="33">
        <f t="shared" si="2"/>
        <v>0</v>
      </c>
      <c r="I24" s="31">
        <f t="shared" si="7"/>
        <v>0</v>
      </c>
      <c r="J24" s="33">
        <f t="shared" si="0"/>
        <v>0</v>
      </c>
      <c r="K24" s="34">
        <f t="shared" si="3"/>
        <v>0</v>
      </c>
    </row>
    <row r="25" spans="1:11" x14ac:dyDescent="0.25">
      <c r="A25" s="3">
        <v>43497</v>
      </c>
      <c r="B25" s="29">
        <f t="shared" si="4"/>
        <v>0</v>
      </c>
      <c r="C25" s="32">
        <f t="shared" si="1"/>
        <v>0</v>
      </c>
      <c r="D25" s="42">
        <f t="shared" si="5"/>
        <v>0</v>
      </c>
      <c r="E25" s="43">
        <f t="shared" si="6"/>
        <v>0</v>
      </c>
      <c r="F25" s="8" t="s">
        <v>22</v>
      </c>
      <c r="G25" s="4">
        <v>0.61099999999999999</v>
      </c>
      <c r="H25" s="33">
        <f t="shared" si="2"/>
        <v>0</v>
      </c>
      <c r="I25" s="31">
        <f t="shared" si="7"/>
        <v>0</v>
      </c>
      <c r="J25" s="33">
        <f t="shared" si="0"/>
        <v>0</v>
      </c>
      <c r="K25" s="34">
        <f t="shared" si="3"/>
        <v>0</v>
      </c>
    </row>
    <row r="26" spans="1:11" x14ac:dyDescent="0.25">
      <c r="A26" s="3">
        <v>43525</v>
      </c>
      <c r="B26" s="29">
        <f t="shared" si="4"/>
        <v>0</v>
      </c>
      <c r="C26" s="32">
        <f t="shared" si="1"/>
        <v>0</v>
      </c>
      <c r="D26" s="42">
        <f t="shared" si="5"/>
        <v>0</v>
      </c>
      <c r="E26" s="43">
        <f t="shared" si="6"/>
        <v>0</v>
      </c>
      <c r="F26" s="8" t="s">
        <v>22</v>
      </c>
      <c r="G26" s="4">
        <v>0.61099999999999999</v>
      </c>
      <c r="H26" s="33">
        <f t="shared" si="2"/>
        <v>0</v>
      </c>
      <c r="I26" s="31">
        <f t="shared" si="7"/>
        <v>0</v>
      </c>
      <c r="J26" s="33">
        <f t="shared" si="0"/>
        <v>0</v>
      </c>
      <c r="K26" s="34">
        <f t="shared" si="3"/>
        <v>0</v>
      </c>
    </row>
    <row r="27" spans="1:11" x14ac:dyDescent="0.25">
      <c r="A27" s="3">
        <v>43556</v>
      </c>
      <c r="B27" s="29">
        <f t="shared" si="4"/>
        <v>0</v>
      </c>
      <c r="C27" s="32">
        <f t="shared" si="1"/>
        <v>0</v>
      </c>
      <c r="D27" s="42">
        <f t="shared" si="5"/>
        <v>0</v>
      </c>
      <c r="E27" s="43">
        <f t="shared" si="6"/>
        <v>0</v>
      </c>
      <c r="F27" s="8" t="s">
        <v>22</v>
      </c>
      <c r="G27" s="4">
        <v>0.61099999999999999</v>
      </c>
      <c r="H27" s="33">
        <f t="shared" si="2"/>
        <v>0</v>
      </c>
      <c r="I27" s="31">
        <f t="shared" si="7"/>
        <v>0</v>
      </c>
      <c r="J27" s="33">
        <f t="shared" si="0"/>
        <v>0</v>
      </c>
      <c r="K27" s="34">
        <f t="shared" si="3"/>
        <v>0</v>
      </c>
    </row>
    <row r="28" spans="1:11" x14ac:dyDescent="0.25">
      <c r="A28" s="3">
        <v>43586</v>
      </c>
      <c r="B28" s="29">
        <f t="shared" si="4"/>
        <v>0</v>
      </c>
      <c r="C28" s="32">
        <f t="shared" si="1"/>
        <v>0</v>
      </c>
      <c r="D28" s="42">
        <f t="shared" si="5"/>
        <v>0</v>
      </c>
      <c r="E28" s="43">
        <f t="shared" si="6"/>
        <v>0</v>
      </c>
      <c r="F28" s="8" t="s">
        <v>22</v>
      </c>
      <c r="G28" s="4">
        <v>0.64500000000000002</v>
      </c>
      <c r="H28" s="33">
        <f t="shared" si="2"/>
        <v>0</v>
      </c>
      <c r="I28" s="31">
        <f t="shared" si="7"/>
        <v>0</v>
      </c>
      <c r="J28" s="33">
        <f t="shared" si="0"/>
        <v>0</v>
      </c>
      <c r="K28" s="34">
        <f t="shared" si="3"/>
        <v>0</v>
      </c>
    </row>
    <row r="29" spans="1:11" x14ac:dyDescent="0.25">
      <c r="A29" s="3">
        <v>43617</v>
      </c>
      <c r="B29" s="29">
        <f t="shared" si="4"/>
        <v>0</v>
      </c>
      <c r="C29" s="32">
        <f t="shared" si="1"/>
        <v>0</v>
      </c>
      <c r="D29" s="42">
        <f t="shared" si="5"/>
        <v>0</v>
      </c>
      <c r="E29" s="43">
        <f t="shared" si="6"/>
        <v>0</v>
      </c>
      <c r="F29" s="8" t="s">
        <v>22</v>
      </c>
      <c r="G29" s="4">
        <v>0.64500000000000002</v>
      </c>
      <c r="H29" s="33">
        <f t="shared" si="2"/>
        <v>0</v>
      </c>
      <c r="I29" s="31">
        <f t="shared" si="7"/>
        <v>0</v>
      </c>
      <c r="J29" s="33">
        <f t="shared" si="0"/>
        <v>0</v>
      </c>
      <c r="K29" s="34">
        <f t="shared" si="3"/>
        <v>0</v>
      </c>
    </row>
    <row r="30" spans="1:11" x14ac:dyDescent="0.25">
      <c r="A30" s="3">
        <v>43647</v>
      </c>
      <c r="B30" s="29">
        <f t="shared" si="4"/>
        <v>0</v>
      </c>
      <c r="C30" s="32">
        <f t="shared" si="1"/>
        <v>0</v>
      </c>
      <c r="D30" s="42">
        <f t="shared" si="5"/>
        <v>0</v>
      </c>
      <c r="E30" s="43">
        <f t="shared" si="6"/>
        <v>0</v>
      </c>
      <c r="F30" s="8" t="s">
        <v>22</v>
      </c>
      <c r="G30" s="4">
        <v>0.64500000000000002</v>
      </c>
      <c r="H30" s="33">
        <f t="shared" si="2"/>
        <v>0</v>
      </c>
      <c r="I30" s="31">
        <f t="shared" si="7"/>
        <v>0</v>
      </c>
      <c r="J30" s="33">
        <f t="shared" si="0"/>
        <v>0</v>
      </c>
      <c r="K30" s="34">
        <f t="shared" si="3"/>
        <v>0</v>
      </c>
    </row>
    <row r="31" spans="1:11" x14ac:dyDescent="0.25">
      <c r="A31" s="3">
        <v>43678</v>
      </c>
      <c r="B31" s="29">
        <f t="shared" si="4"/>
        <v>0</v>
      </c>
      <c r="C31" s="32">
        <f t="shared" si="1"/>
        <v>0</v>
      </c>
      <c r="D31" s="42">
        <f t="shared" si="5"/>
        <v>0</v>
      </c>
      <c r="E31" s="43">
        <f t="shared" si="6"/>
        <v>0</v>
      </c>
      <c r="F31" s="8" t="s">
        <v>22</v>
      </c>
      <c r="G31" s="4">
        <v>0.68100000000000005</v>
      </c>
      <c r="H31" s="33">
        <f t="shared" si="2"/>
        <v>0</v>
      </c>
      <c r="I31" s="31">
        <f t="shared" si="7"/>
        <v>0</v>
      </c>
      <c r="J31" s="33">
        <f t="shared" si="0"/>
        <v>0</v>
      </c>
      <c r="K31" s="34">
        <f t="shared" si="3"/>
        <v>0</v>
      </c>
    </row>
    <row r="32" spans="1:11" x14ac:dyDescent="0.25">
      <c r="A32" s="3">
        <v>43709</v>
      </c>
      <c r="B32" s="29">
        <f t="shared" si="4"/>
        <v>0</v>
      </c>
      <c r="C32" s="32">
        <f t="shared" si="1"/>
        <v>0</v>
      </c>
      <c r="D32" s="42">
        <f t="shared" si="5"/>
        <v>0</v>
      </c>
      <c r="E32" s="43">
        <f t="shared" si="6"/>
        <v>0</v>
      </c>
      <c r="F32" s="8" t="s">
        <v>22</v>
      </c>
      <c r="G32" s="4">
        <v>0.68100000000000005</v>
      </c>
      <c r="H32" s="33">
        <f t="shared" si="2"/>
        <v>0</v>
      </c>
      <c r="I32" s="31">
        <f t="shared" si="7"/>
        <v>0</v>
      </c>
      <c r="J32" s="33">
        <f t="shared" si="0"/>
        <v>0</v>
      </c>
      <c r="K32" s="34">
        <f t="shared" si="3"/>
        <v>0</v>
      </c>
    </row>
    <row r="33" spans="1:11" x14ac:dyDescent="0.25">
      <c r="A33" s="3">
        <v>43739</v>
      </c>
      <c r="B33" s="29">
        <f t="shared" si="4"/>
        <v>0</v>
      </c>
      <c r="C33" s="32">
        <f t="shared" si="1"/>
        <v>0</v>
      </c>
      <c r="D33" s="42">
        <f t="shared" si="5"/>
        <v>0</v>
      </c>
      <c r="E33" s="43">
        <f t="shared" si="6"/>
        <v>0</v>
      </c>
      <c r="F33" s="8" t="s">
        <v>22</v>
      </c>
      <c r="G33" s="4">
        <v>0.68100000000000005</v>
      </c>
      <c r="H33" s="33">
        <f t="shared" si="2"/>
        <v>0</v>
      </c>
      <c r="I33" s="31">
        <f t="shared" si="7"/>
        <v>0</v>
      </c>
      <c r="J33" s="33">
        <f t="shared" si="0"/>
        <v>0</v>
      </c>
      <c r="K33" s="34">
        <f t="shared" si="3"/>
        <v>0</v>
      </c>
    </row>
    <row r="34" spans="1:11" x14ac:dyDescent="0.25">
      <c r="A34" s="3">
        <v>43770</v>
      </c>
      <c r="B34" s="29">
        <f t="shared" si="4"/>
        <v>0</v>
      </c>
      <c r="C34" s="32">
        <f t="shared" si="1"/>
        <v>0</v>
      </c>
      <c r="D34" s="42">
        <f t="shared" si="5"/>
        <v>0</v>
      </c>
      <c r="E34" s="43">
        <f t="shared" si="6"/>
        <v>0</v>
      </c>
      <c r="F34" s="8" t="s">
        <v>22</v>
      </c>
      <c r="G34" s="4">
        <v>0.71699999999999997</v>
      </c>
      <c r="H34" s="33">
        <f t="shared" si="2"/>
        <v>0</v>
      </c>
      <c r="I34" s="31">
        <f t="shared" si="7"/>
        <v>0</v>
      </c>
      <c r="J34" s="33">
        <f t="shared" si="0"/>
        <v>0</v>
      </c>
      <c r="K34" s="34">
        <f t="shared" si="3"/>
        <v>0</v>
      </c>
    </row>
    <row r="35" spans="1:11" x14ac:dyDescent="0.25">
      <c r="A35" s="3">
        <v>43800</v>
      </c>
      <c r="B35" s="29">
        <f t="shared" si="4"/>
        <v>0</v>
      </c>
      <c r="C35" s="32">
        <f t="shared" si="1"/>
        <v>0</v>
      </c>
      <c r="D35" s="42">
        <f t="shared" si="5"/>
        <v>0</v>
      </c>
      <c r="E35" s="43">
        <f t="shared" si="6"/>
        <v>0</v>
      </c>
      <c r="F35" s="8" t="s">
        <v>22</v>
      </c>
      <c r="G35" s="4">
        <v>0.71699999999999997</v>
      </c>
      <c r="H35" s="33">
        <f t="shared" si="2"/>
        <v>0</v>
      </c>
      <c r="I35" s="31">
        <f t="shared" si="7"/>
        <v>0</v>
      </c>
      <c r="J35" s="33">
        <f t="shared" si="0"/>
        <v>0</v>
      </c>
      <c r="K35" s="34">
        <f t="shared" si="3"/>
        <v>0</v>
      </c>
    </row>
    <row r="36" spans="1:11" x14ac:dyDescent="0.25">
      <c r="A36" s="3">
        <v>43831</v>
      </c>
      <c r="B36" s="29">
        <f t="shared" si="4"/>
        <v>0</v>
      </c>
      <c r="C36" s="32">
        <f t="shared" si="1"/>
        <v>0</v>
      </c>
      <c r="D36" s="42">
        <f t="shared" si="5"/>
        <v>0</v>
      </c>
      <c r="E36" s="43">
        <f t="shared" si="6"/>
        <v>0</v>
      </c>
      <c r="F36" s="8" t="s">
        <v>22</v>
      </c>
      <c r="G36" s="4">
        <v>0.71699999999999997</v>
      </c>
      <c r="H36" s="33">
        <f t="shared" si="2"/>
        <v>0</v>
      </c>
      <c r="I36" s="31">
        <f t="shared" si="7"/>
        <v>0</v>
      </c>
      <c r="J36" s="33">
        <f t="shared" si="0"/>
        <v>0</v>
      </c>
      <c r="K36" s="34">
        <f t="shared" si="3"/>
        <v>0</v>
      </c>
    </row>
    <row r="37" spans="1:11" x14ac:dyDescent="0.25">
      <c r="A37" s="3">
        <v>43862</v>
      </c>
      <c r="B37" s="29">
        <f t="shared" si="4"/>
        <v>0</v>
      </c>
      <c r="C37" s="32">
        <f t="shared" si="1"/>
        <v>0</v>
      </c>
      <c r="D37" s="42">
        <f t="shared" si="5"/>
        <v>0</v>
      </c>
      <c r="E37" s="43">
        <f t="shared" si="6"/>
        <v>0</v>
      </c>
      <c r="F37" s="8" t="s">
        <v>22</v>
      </c>
      <c r="G37" s="4">
        <v>0.75900000000000001</v>
      </c>
      <c r="H37" s="33">
        <f t="shared" si="2"/>
        <v>0</v>
      </c>
      <c r="I37" s="31">
        <f t="shared" si="7"/>
        <v>0</v>
      </c>
      <c r="J37" s="33">
        <f t="shared" si="0"/>
        <v>0</v>
      </c>
      <c r="K37" s="34">
        <f t="shared" si="3"/>
        <v>0</v>
      </c>
    </row>
    <row r="38" spans="1:11" x14ac:dyDescent="0.25">
      <c r="A38" s="3">
        <v>43891</v>
      </c>
      <c r="B38" s="29">
        <f t="shared" si="4"/>
        <v>0</v>
      </c>
      <c r="C38" s="32">
        <f t="shared" si="1"/>
        <v>0</v>
      </c>
      <c r="D38" s="42">
        <f t="shared" si="5"/>
        <v>0</v>
      </c>
      <c r="E38" s="43">
        <f t="shared" si="6"/>
        <v>0</v>
      </c>
      <c r="F38" s="8" t="s">
        <v>22</v>
      </c>
      <c r="G38" s="4">
        <v>0.75900000000000001</v>
      </c>
      <c r="H38" s="33">
        <f t="shared" si="2"/>
        <v>0</v>
      </c>
      <c r="I38" s="31">
        <f t="shared" si="7"/>
        <v>0</v>
      </c>
      <c r="J38" s="33">
        <f t="shared" si="0"/>
        <v>0</v>
      </c>
      <c r="K38" s="34">
        <f t="shared" si="3"/>
        <v>0</v>
      </c>
    </row>
    <row r="39" spans="1:11" x14ac:dyDescent="0.25">
      <c r="A39" s="3">
        <v>43922</v>
      </c>
      <c r="B39" s="29">
        <f t="shared" si="4"/>
        <v>0</v>
      </c>
      <c r="C39" s="32">
        <f t="shared" si="1"/>
        <v>0</v>
      </c>
      <c r="D39" s="42">
        <f t="shared" si="5"/>
        <v>0</v>
      </c>
      <c r="E39" s="43">
        <f t="shared" si="6"/>
        <v>0</v>
      </c>
      <c r="F39" s="8" t="s">
        <v>22</v>
      </c>
      <c r="G39" s="4">
        <v>0.75900000000000001</v>
      </c>
      <c r="H39" s="33">
        <f t="shared" si="2"/>
        <v>0</v>
      </c>
      <c r="I39" s="31">
        <f t="shared" si="7"/>
        <v>0</v>
      </c>
      <c r="J39" s="33">
        <f t="shared" si="0"/>
        <v>0</v>
      </c>
      <c r="K39" s="34">
        <f t="shared" si="3"/>
        <v>0</v>
      </c>
    </row>
    <row r="40" spans="1:11" x14ac:dyDescent="0.25">
      <c r="A40" s="3">
        <v>43952</v>
      </c>
      <c r="B40" s="29">
        <f t="shared" si="4"/>
        <v>0</v>
      </c>
      <c r="C40" s="32">
        <f t="shared" si="1"/>
        <v>0</v>
      </c>
      <c r="D40" s="42">
        <f t="shared" si="5"/>
        <v>0</v>
      </c>
      <c r="E40" s="43">
        <f t="shared" si="6"/>
        <v>0</v>
      </c>
      <c r="F40" s="8" t="s">
        <v>22</v>
      </c>
      <c r="G40" s="4">
        <v>0.76100000000000001</v>
      </c>
      <c r="H40" s="33">
        <f t="shared" si="2"/>
        <v>0</v>
      </c>
      <c r="I40" s="31">
        <f t="shared" si="7"/>
        <v>0</v>
      </c>
      <c r="J40" s="33">
        <f t="shared" si="0"/>
        <v>0</v>
      </c>
      <c r="K40" s="34">
        <f t="shared" si="3"/>
        <v>0</v>
      </c>
    </row>
    <row r="41" spans="1:11" x14ac:dyDescent="0.25">
      <c r="A41" s="3">
        <v>43983</v>
      </c>
      <c r="B41" s="29">
        <f t="shared" si="4"/>
        <v>0</v>
      </c>
      <c r="C41" s="32">
        <f t="shared" si="1"/>
        <v>0</v>
      </c>
      <c r="D41" s="42">
        <f t="shared" si="5"/>
        <v>0</v>
      </c>
      <c r="E41" s="43">
        <f t="shared" si="6"/>
        <v>0</v>
      </c>
      <c r="F41" s="8" t="s">
        <v>22</v>
      </c>
      <c r="G41" s="4">
        <v>0.76100000000000001</v>
      </c>
      <c r="H41" s="33">
        <f t="shared" si="2"/>
        <v>0</v>
      </c>
      <c r="I41" s="31">
        <f t="shared" si="7"/>
        <v>0</v>
      </c>
      <c r="J41" s="33">
        <f t="shared" si="0"/>
        <v>0</v>
      </c>
      <c r="K41" s="34">
        <f t="shared" si="3"/>
        <v>0</v>
      </c>
    </row>
    <row r="42" spans="1:11" x14ac:dyDescent="0.25">
      <c r="A42" s="3">
        <v>44013</v>
      </c>
      <c r="B42" s="29">
        <f t="shared" si="4"/>
        <v>0</v>
      </c>
      <c r="C42" s="32">
        <f t="shared" si="1"/>
        <v>0</v>
      </c>
      <c r="D42" s="42">
        <f t="shared" si="5"/>
        <v>0</v>
      </c>
      <c r="E42" s="43">
        <f t="shared" si="6"/>
        <v>0</v>
      </c>
      <c r="F42" s="8" t="s">
        <v>22</v>
      </c>
      <c r="G42" s="4">
        <v>0.76100000000000001</v>
      </c>
      <c r="H42" s="33">
        <f t="shared" si="2"/>
        <v>0</v>
      </c>
      <c r="I42" s="31">
        <f t="shared" si="7"/>
        <v>0</v>
      </c>
      <c r="J42" s="33">
        <f t="shared" si="0"/>
        <v>0</v>
      </c>
      <c r="K42" s="34">
        <f t="shared" si="3"/>
        <v>0</v>
      </c>
    </row>
    <row r="43" spans="1:11" x14ac:dyDescent="0.25">
      <c r="A43" s="3">
        <v>44044</v>
      </c>
      <c r="B43" s="29">
        <f t="shared" si="4"/>
        <v>0</v>
      </c>
      <c r="C43" s="32">
        <f t="shared" si="1"/>
        <v>0</v>
      </c>
      <c r="D43" s="42">
        <f t="shared" si="5"/>
        <v>0</v>
      </c>
      <c r="E43" s="43">
        <f t="shared" si="6"/>
        <v>0</v>
      </c>
      <c r="F43" s="8" t="s">
        <v>22</v>
      </c>
      <c r="G43" s="4">
        <v>0.77500000000000002</v>
      </c>
      <c r="H43" s="33">
        <f t="shared" si="2"/>
        <v>0</v>
      </c>
      <c r="I43" s="31">
        <f t="shared" si="7"/>
        <v>0</v>
      </c>
      <c r="J43" s="33">
        <f t="shared" si="0"/>
        <v>0</v>
      </c>
      <c r="K43" s="34">
        <f t="shared" si="3"/>
        <v>0</v>
      </c>
    </row>
    <row r="44" spans="1:11" x14ac:dyDescent="0.25">
      <c r="A44" s="3">
        <v>44075</v>
      </c>
      <c r="B44" s="29">
        <f t="shared" si="4"/>
        <v>0</v>
      </c>
      <c r="C44" s="32">
        <f t="shared" si="1"/>
        <v>0</v>
      </c>
      <c r="D44" s="42">
        <f t="shared" si="5"/>
        <v>0</v>
      </c>
      <c r="E44" s="43">
        <f t="shared" si="6"/>
        <v>0</v>
      </c>
      <c r="F44" s="8" t="s">
        <v>22</v>
      </c>
      <c r="G44" s="4">
        <v>0.77500000000000002</v>
      </c>
      <c r="H44" s="33">
        <f t="shared" si="2"/>
        <v>0</v>
      </c>
      <c r="I44" s="31">
        <f t="shared" si="7"/>
        <v>0</v>
      </c>
      <c r="J44" s="33">
        <f t="shared" si="0"/>
        <v>0</v>
      </c>
      <c r="K44" s="34">
        <f t="shared" si="3"/>
        <v>0</v>
      </c>
    </row>
    <row r="45" spans="1:11" x14ac:dyDescent="0.25">
      <c r="A45" s="3">
        <v>44105</v>
      </c>
      <c r="B45" s="29">
        <f t="shared" si="4"/>
        <v>0</v>
      </c>
      <c r="C45" s="32">
        <f t="shared" si="1"/>
        <v>0</v>
      </c>
      <c r="D45" s="42">
        <f t="shared" si="5"/>
        <v>0</v>
      </c>
      <c r="E45" s="43">
        <f t="shared" si="6"/>
        <v>0</v>
      </c>
      <c r="F45" s="8" t="s">
        <v>22</v>
      </c>
      <c r="G45" s="4">
        <v>0.77500000000000002</v>
      </c>
      <c r="H45" s="33">
        <f t="shared" si="2"/>
        <v>0</v>
      </c>
      <c r="I45" s="31">
        <f t="shared" si="7"/>
        <v>0</v>
      </c>
      <c r="J45" s="33">
        <f t="shared" si="0"/>
        <v>0</v>
      </c>
      <c r="K45" s="34">
        <f t="shared" si="3"/>
        <v>0</v>
      </c>
    </row>
    <row r="46" spans="1:11" x14ac:dyDescent="0.25">
      <c r="A46" s="3">
        <v>44136</v>
      </c>
      <c r="B46" s="29">
        <f>B45</f>
        <v>0</v>
      </c>
      <c r="C46" s="32">
        <f t="shared" si="1"/>
        <v>0</v>
      </c>
      <c r="D46" s="42">
        <f t="shared" si="5"/>
        <v>0</v>
      </c>
      <c r="E46" s="43">
        <f t="shared" si="6"/>
        <v>0</v>
      </c>
      <c r="F46" s="8" t="s">
        <v>22</v>
      </c>
      <c r="G46" s="4">
        <v>0.81799999999999995</v>
      </c>
      <c r="H46" s="33">
        <f t="shared" si="2"/>
        <v>0</v>
      </c>
      <c r="I46" s="31">
        <f>I45</f>
        <v>0</v>
      </c>
      <c r="J46" s="33">
        <f t="shared" si="0"/>
        <v>0</v>
      </c>
      <c r="K46" s="34">
        <f t="shared" si="3"/>
        <v>0</v>
      </c>
    </row>
    <row r="47" spans="1:11" x14ac:dyDescent="0.25">
      <c r="K47" s="11">
        <f>SUM(K10:K46)</f>
        <v>0</v>
      </c>
    </row>
    <row r="49" spans="1:11" x14ac:dyDescent="0.25">
      <c r="A49" s="78" t="s">
        <v>30</v>
      </c>
      <c r="B49" s="79"/>
      <c r="C49" s="79"/>
      <c r="D49" s="79"/>
      <c r="E49" s="79"/>
      <c r="F49" s="79"/>
      <c r="G49" s="79"/>
      <c r="H49" s="79"/>
      <c r="I49" s="79"/>
      <c r="J49" s="79"/>
      <c r="K49" s="80"/>
    </row>
    <row r="50" spans="1:11" x14ac:dyDescent="0.25">
      <c r="A50" s="1" t="s">
        <v>9</v>
      </c>
      <c r="B50" s="24" t="s">
        <v>10</v>
      </c>
      <c r="C50" s="24" t="s">
        <v>11</v>
      </c>
      <c r="D50" s="24" t="s">
        <v>12</v>
      </c>
      <c r="E50" s="24" t="s">
        <v>13</v>
      </c>
      <c r="F50" s="24" t="s">
        <v>14</v>
      </c>
      <c r="G50" s="24" t="s">
        <v>15</v>
      </c>
      <c r="H50" s="24" t="s">
        <v>16</v>
      </c>
      <c r="I50" s="24" t="s">
        <v>17</v>
      </c>
      <c r="J50" s="24" t="s">
        <v>18</v>
      </c>
      <c r="K50" s="2" t="s">
        <v>19</v>
      </c>
    </row>
    <row r="51" spans="1:11" x14ac:dyDescent="0.25">
      <c r="A51" s="3">
        <v>43040</v>
      </c>
      <c r="B51" s="35">
        <f>VLOOKUP(B10,'Formula &amp; Reference'!A3:B31,2,FALSE)</f>
        <v>0</v>
      </c>
      <c r="C51" s="36">
        <f>B51*16.4%</f>
        <v>0</v>
      </c>
      <c r="D51" s="37">
        <f>VLOOKUP(D10,'Formula &amp; Reference'!G3:H9,2,FALSE)</f>
        <v>0</v>
      </c>
      <c r="E51" s="30">
        <v>0</v>
      </c>
      <c r="F51" s="38">
        <f>IF(B10=0,0,600)</f>
        <v>0</v>
      </c>
      <c r="G51" s="39">
        <v>2.6599999999999999E-2</v>
      </c>
      <c r="H51" s="40">
        <f>(B51+C51+D51+E51+F51)*G51</f>
        <v>0</v>
      </c>
      <c r="I51" s="41">
        <f>IF(I10 = 0, 0, 10.25%)</f>
        <v>0</v>
      </c>
      <c r="J51" s="40">
        <f t="shared" ref="J51:J87" si="8">B51*I51</f>
        <v>0</v>
      </c>
      <c r="K51" s="35">
        <f t="shared" ref="K51:K87" si="9">B51+C51+D51+E51+F51+H51+J51</f>
        <v>0</v>
      </c>
    </row>
    <row r="52" spans="1:11" x14ac:dyDescent="0.25">
      <c r="A52" s="3">
        <v>43070</v>
      </c>
      <c r="B52" s="35">
        <f>VLOOKUP(B11,'Formula &amp; Reference'!A3:B31,2,FALSE)</f>
        <v>0</v>
      </c>
      <c r="C52" s="36">
        <f t="shared" ref="C52:C87" si="10">B52*16.4%</f>
        <v>0</v>
      </c>
      <c r="D52" s="37">
        <f>VLOOKUP(D11,'Formula &amp; Reference'!G3:H9,2,FALSE)</f>
        <v>0</v>
      </c>
      <c r="E52" s="42">
        <f>IF(B11=0,0,E51)</f>
        <v>0</v>
      </c>
      <c r="F52" s="38">
        <f t="shared" ref="F52:F87" si="11">IF(B11=0,0,600)</f>
        <v>0</v>
      </c>
      <c r="G52" s="39">
        <v>2.6599999999999999E-2</v>
      </c>
      <c r="H52" s="40">
        <f t="shared" ref="H52:H87" si="12">(B52+C52+D52+E52+F52)*G52</f>
        <v>0</v>
      </c>
      <c r="I52" s="41">
        <f t="shared" ref="I52:I87" si="13">IF(I11 = 0, 0, 10.25%)</f>
        <v>0</v>
      </c>
      <c r="J52" s="40">
        <f t="shared" si="8"/>
        <v>0</v>
      </c>
      <c r="K52" s="35">
        <f t="shared" si="9"/>
        <v>0</v>
      </c>
    </row>
    <row r="53" spans="1:11" x14ac:dyDescent="0.25">
      <c r="A53" s="3">
        <v>43101</v>
      </c>
      <c r="B53" s="35">
        <f>VLOOKUP(B12,'Formula &amp; Reference'!A3:B31,2,FALSE)</f>
        <v>0</v>
      </c>
      <c r="C53" s="36">
        <f t="shared" si="10"/>
        <v>0</v>
      </c>
      <c r="D53" s="37">
        <f>VLOOKUP(D12,'Formula &amp; Reference'!G3:H9,2,FALSE)</f>
        <v>0</v>
      </c>
      <c r="E53" s="42">
        <f t="shared" ref="E53:E87" si="14">IF(B12=0,0,E52)</f>
        <v>0</v>
      </c>
      <c r="F53" s="38">
        <f t="shared" si="11"/>
        <v>0</v>
      </c>
      <c r="G53" s="39">
        <v>2.6599999999999999E-2</v>
      </c>
      <c r="H53" s="40">
        <f t="shared" si="12"/>
        <v>0</v>
      </c>
      <c r="I53" s="41">
        <f t="shared" si="13"/>
        <v>0</v>
      </c>
      <c r="J53" s="40">
        <f t="shared" si="8"/>
        <v>0</v>
      </c>
      <c r="K53" s="35">
        <f t="shared" si="9"/>
        <v>0</v>
      </c>
    </row>
    <row r="54" spans="1:11" x14ac:dyDescent="0.25">
      <c r="A54" s="3">
        <v>43132</v>
      </c>
      <c r="B54" s="35">
        <f>VLOOKUP(B13,'Formula &amp; Reference'!A3:B31,2,FALSE)</f>
        <v>0</v>
      </c>
      <c r="C54" s="36">
        <f t="shared" si="10"/>
        <v>0</v>
      </c>
      <c r="D54" s="37">
        <f>VLOOKUP(D13,'Formula &amp; Reference'!G3:H9,2,FALSE)</f>
        <v>0</v>
      </c>
      <c r="E54" s="42">
        <f t="shared" si="14"/>
        <v>0</v>
      </c>
      <c r="F54" s="38">
        <f t="shared" si="11"/>
        <v>0</v>
      </c>
      <c r="G54" s="39">
        <v>3.4299999999999997E-2</v>
      </c>
      <c r="H54" s="40">
        <f t="shared" si="12"/>
        <v>0</v>
      </c>
      <c r="I54" s="41">
        <f t="shared" si="13"/>
        <v>0</v>
      </c>
      <c r="J54" s="40">
        <f t="shared" si="8"/>
        <v>0</v>
      </c>
      <c r="K54" s="35">
        <f t="shared" si="9"/>
        <v>0</v>
      </c>
    </row>
    <row r="55" spans="1:11" x14ac:dyDescent="0.25">
      <c r="A55" s="3">
        <v>43160</v>
      </c>
      <c r="B55" s="35">
        <f>VLOOKUP(B14,'Formula &amp; Reference'!A3:B31,2,FALSE)</f>
        <v>0</v>
      </c>
      <c r="C55" s="36">
        <f t="shared" si="10"/>
        <v>0</v>
      </c>
      <c r="D55" s="37">
        <f>VLOOKUP(D14,'Formula &amp; Reference'!G3:H9,2,FALSE)</f>
        <v>0</v>
      </c>
      <c r="E55" s="42">
        <f t="shared" si="14"/>
        <v>0</v>
      </c>
      <c r="F55" s="38">
        <f t="shared" si="11"/>
        <v>0</v>
      </c>
      <c r="G55" s="39">
        <v>3.4299999999999997E-2</v>
      </c>
      <c r="H55" s="40">
        <f t="shared" si="12"/>
        <v>0</v>
      </c>
      <c r="I55" s="41">
        <f t="shared" si="13"/>
        <v>0</v>
      </c>
      <c r="J55" s="40">
        <f t="shared" si="8"/>
        <v>0</v>
      </c>
      <c r="K55" s="35">
        <f t="shared" si="9"/>
        <v>0</v>
      </c>
    </row>
    <row r="56" spans="1:11" x14ac:dyDescent="0.25">
      <c r="A56" s="3">
        <v>43191</v>
      </c>
      <c r="B56" s="35">
        <f>VLOOKUP(B15,'Formula &amp; Reference'!A3:B53,2,FALSE)</f>
        <v>0</v>
      </c>
      <c r="C56" s="36">
        <f t="shared" si="10"/>
        <v>0</v>
      </c>
      <c r="D56" s="37">
        <f>VLOOKUP(D15,'Formula &amp; Reference'!G3:H9,2,FALSE)</f>
        <v>0</v>
      </c>
      <c r="E56" s="42">
        <f t="shared" si="14"/>
        <v>0</v>
      </c>
      <c r="F56" s="38">
        <f t="shared" si="11"/>
        <v>0</v>
      </c>
      <c r="G56" s="39">
        <v>3.4299999999999997E-2</v>
      </c>
      <c r="H56" s="40">
        <f t="shared" si="12"/>
        <v>0</v>
      </c>
      <c r="I56" s="41">
        <f t="shared" si="13"/>
        <v>0</v>
      </c>
      <c r="J56" s="40">
        <f t="shared" si="8"/>
        <v>0</v>
      </c>
      <c r="K56" s="35">
        <f t="shared" si="9"/>
        <v>0</v>
      </c>
    </row>
    <row r="57" spans="1:11" x14ac:dyDescent="0.25">
      <c r="A57" s="3">
        <v>43221</v>
      </c>
      <c r="B57" s="35">
        <f>VLOOKUP(B16,'Formula &amp; Reference'!A3:B31,2,FALSE)</f>
        <v>0</v>
      </c>
      <c r="C57" s="36">
        <f t="shared" si="10"/>
        <v>0</v>
      </c>
      <c r="D57" s="37">
        <f>VLOOKUP(D16,'Formula &amp; Reference'!G3:H9,2,FALSE)</f>
        <v>0</v>
      </c>
      <c r="E57" s="42">
        <f t="shared" si="14"/>
        <v>0</v>
      </c>
      <c r="F57" s="38">
        <f t="shared" si="11"/>
        <v>0</v>
      </c>
      <c r="G57" s="39">
        <v>3.5700000000000003E-2</v>
      </c>
      <c r="H57" s="40">
        <f t="shared" si="12"/>
        <v>0</v>
      </c>
      <c r="I57" s="41">
        <f t="shared" si="13"/>
        <v>0</v>
      </c>
      <c r="J57" s="40">
        <f t="shared" si="8"/>
        <v>0</v>
      </c>
      <c r="K57" s="35">
        <f t="shared" si="9"/>
        <v>0</v>
      </c>
    </row>
    <row r="58" spans="1:11" x14ac:dyDescent="0.25">
      <c r="A58" s="3">
        <v>43252</v>
      </c>
      <c r="B58" s="35">
        <f>VLOOKUP(B17,'Formula &amp; Reference'!A3:B31,2,FALSE)</f>
        <v>0</v>
      </c>
      <c r="C58" s="36">
        <f t="shared" si="10"/>
        <v>0</v>
      </c>
      <c r="D58" s="37">
        <f>VLOOKUP(D17,'Formula &amp; Reference'!G3:H9,2,FALSE)</f>
        <v>0</v>
      </c>
      <c r="E58" s="42">
        <f t="shared" si="14"/>
        <v>0</v>
      </c>
      <c r="F58" s="38">
        <f t="shared" si="11"/>
        <v>0</v>
      </c>
      <c r="G58" s="39">
        <v>3.5700000000000003E-2</v>
      </c>
      <c r="H58" s="40">
        <f t="shared" si="12"/>
        <v>0</v>
      </c>
      <c r="I58" s="41">
        <f t="shared" si="13"/>
        <v>0</v>
      </c>
      <c r="J58" s="40">
        <f t="shared" si="8"/>
        <v>0</v>
      </c>
      <c r="K58" s="35">
        <f t="shared" si="9"/>
        <v>0</v>
      </c>
    </row>
    <row r="59" spans="1:11" x14ac:dyDescent="0.25">
      <c r="A59" s="3">
        <v>43282</v>
      </c>
      <c r="B59" s="35">
        <f>VLOOKUP(B18,'Formula &amp; Reference'!A3:B53,2,FALSE)</f>
        <v>0</v>
      </c>
      <c r="C59" s="36">
        <f t="shared" si="10"/>
        <v>0</v>
      </c>
      <c r="D59" s="37">
        <f>VLOOKUP(D18,'Formula &amp; Reference'!G3:H9,2,FALSE)</f>
        <v>0</v>
      </c>
      <c r="E59" s="42">
        <f t="shared" si="14"/>
        <v>0</v>
      </c>
      <c r="F59" s="38">
        <f t="shared" si="11"/>
        <v>0</v>
      </c>
      <c r="G59" s="39">
        <v>3.5700000000000003E-2</v>
      </c>
      <c r="H59" s="40">
        <f t="shared" si="12"/>
        <v>0</v>
      </c>
      <c r="I59" s="41">
        <f t="shared" si="13"/>
        <v>0</v>
      </c>
      <c r="J59" s="40">
        <f t="shared" si="8"/>
        <v>0</v>
      </c>
      <c r="K59" s="35">
        <f t="shared" si="9"/>
        <v>0</v>
      </c>
    </row>
    <row r="60" spans="1:11" x14ac:dyDescent="0.25">
      <c r="A60" s="3">
        <v>43313</v>
      </c>
      <c r="B60" s="35">
        <f>VLOOKUP(B19,'Formula &amp; Reference'!A3:B31,2,FALSE)</f>
        <v>0</v>
      </c>
      <c r="C60" s="36">
        <f t="shared" si="10"/>
        <v>0</v>
      </c>
      <c r="D60" s="37">
        <f>VLOOKUP(D19,'Formula &amp; Reference'!G3:H9,2,FALSE)</f>
        <v>0</v>
      </c>
      <c r="E60" s="42">
        <f t="shared" si="14"/>
        <v>0</v>
      </c>
      <c r="F60" s="38">
        <f t="shared" si="11"/>
        <v>0</v>
      </c>
      <c r="G60" s="39">
        <v>4.41E-2</v>
      </c>
      <c r="H60" s="40">
        <f t="shared" si="12"/>
        <v>0</v>
      </c>
      <c r="I60" s="41">
        <f t="shared" si="13"/>
        <v>0</v>
      </c>
      <c r="J60" s="40">
        <f t="shared" si="8"/>
        <v>0</v>
      </c>
      <c r="K60" s="35">
        <f t="shared" si="9"/>
        <v>0</v>
      </c>
    </row>
    <row r="61" spans="1:11" x14ac:dyDescent="0.25">
      <c r="A61" s="3">
        <v>43344</v>
      </c>
      <c r="B61" s="35">
        <f>VLOOKUP(B20,'Formula &amp; Reference'!A3:B31,2,FALSE)</f>
        <v>0</v>
      </c>
      <c r="C61" s="36">
        <f t="shared" si="10"/>
        <v>0</v>
      </c>
      <c r="D61" s="37">
        <f>VLOOKUP(D20,'Formula &amp; Reference'!G3:H9,2,FALSE)</f>
        <v>0</v>
      </c>
      <c r="E61" s="42">
        <f t="shared" si="14"/>
        <v>0</v>
      </c>
      <c r="F61" s="38">
        <f t="shared" si="11"/>
        <v>0</v>
      </c>
      <c r="G61" s="39">
        <v>4.41E-2</v>
      </c>
      <c r="H61" s="40">
        <f t="shared" si="12"/>
        <v>0</v>
      </c>
      <c r="I61" s="41">
        <f t="shared" si="13"/>
        <v>0</v>
      </c>
      <c r="J61" s="40">
        <f t="shared" si="8"/>
        <v>0</v>
      </c>
      <c r="K61" s="35">
        <f t="shared" si="9"/>
        <v>0</v>
      </c>
    </row>
    <row r="62" spans="1:11" x14ac:dyDescent="0.25">
      <c r="A62" s="3">
        <v>43374</v>
      </c>
      <c r="B62" s="35">
        <f>VLOOKUP(B21,'Formula &amp; Reference'!A3:B31,2,FALSE)</f>
        <v>0</v>
      </c>
      <c r="C62" s="36">
        <f t="shared" si="10"/>
        <v>0</v>
      </c>
      <c r="D62" s="37">
        <f>VLOOKUP(D21,'Formula &amp; Reference'!G3:H9,2,FALSE)</f>
        <v>0</v>
      </c>
      <c r="E62" s="42">
        <f t="shared" si="14"/>
        <v>0</v>
      </c>
      <c r="F62" s="38">
        <f t="shared" si="11"/>
        <v>0</v>
      </c>
      <c r="G62" s="39">
        <v>4.41E-2</v>
      </c>
      <c r="H62" s="40">
        <f t="shared" si="12"/>
        <v>0</v>
      </c>
      <c r="I62" s="41">
        <f t="shared" si="13"/>
        <v>0</v>
      </c>
      <c r="J62" s="40">
        <f t="shared" si="8"/>
        <v>0</v>
      </c>
      <c r="K62" s="35">
        <f t="shared" si="9"/>
        <v>0</v>
      </c>
    </row>
    <row r="63" spans="1:11" x14ac:dyDescent="0.25">
      <c r="A63" s="3">
        <v>43405</v>
      </c>
      <c r="B63" s="35">
        <f>VLOOKUP(B22,'Formula &amp; Reference'!A3:B31,2,FALSE)</f>
        <v>0</v>
      </c>
      <c r="C63" s="36">
        <f t="shared" si="10"/>
        <v>0</v>
      </c>
      <c r="D63" s="37">
        <f>VLOOKUP(D22,'Formula &amp; Reference'!G3:H9,2,FALSE)</f>
        <v>0</v>
      </c>
      <c r="E63" s="42">
        <f t="shared" si="14"/>
        <v>0</v>
      </c>
      <c r="F63" s="38">
        <f t="shared" si="11"/>
        <v>0</v>
      </c>
      <c r="G63" s="39">
        <v>9.0300000000000005E-2</v>
      </c>
      <c r="H63" s="40">
        <f t="shared" si="12"/>
        <v>0</v>
      </c>
      <c r="I63" s="41">
        <f t="shared" si="13"/>
        <v>0</v>
      </c>
      <c r="J63" s="40">
        <f t="shared" si="8"/>
        <v>0</v>
      </c>
      <c r="K63" s="35">
        <f t="shared" si="9"/>
        <v>0</v>
      </c>
    </row>
    <row r="64" spans="1:11" x14ac:dyDescent="0.25">
      <c r="A64" s="3">
        <v>43435</v>
      </c>
      <c r="B64" s="35">
        <f>VLOOKUP(B23,'Formula &amp; Reference'!A3:B31,2,FALSE)</f>
        <v>0</v>
      </c>
      <c r="C64" s="36">
        <f t="shared" si="10"/>
        <v>0</v>
      </c>
      <c r="D64" s="37">
        <f>VLOOKUP(D23,'Formula &amp; Reference'!G3:H9,2,FALSE)</f>
        <v>0</v>
      </c>
      <c r="E64" s="42">
        <f t="shared" si="14"/>
        <v>0</v>
      </c>
      <c r="F64" s="38">
        <f t="shared" si="11"/>
        <v>0</v>
      </c>
      <c r="G64" s="39">
        <v>9.0300000000000005E-2</v>
      </c>
      <c r="H64" s="40">
        <f t="shared" si="12"/>
        <v>0</v>
      </c>
      <c r="I64" s="41">
        <f t="shared" si="13"/>
        <v>0</v>
      </c>
      <c r="J64" s="40">
        <f t="shared" si="8"/>
        <v>0</v>
      </c>
      <c r="K64" s="35">
        <f t="shared" si="9"/>
        <v>0</v>
      </c>
    </row>
    <row r="65" spans="1:11" x14ac:dyDescent="0.25">
      <c r="A65" s="3">
        <v>43466</v>
      </c>
      <c r="B65" s="35">
        <f>VLOOKUP(B24,'Formula &amp; Reference'!A3:B31,2,FALSE)</f>
        <v>0</v>
      </c>
      <c r="C65" s="36">
        <f t="shared" si="10"/>
        <v>0</v>
      </c>
      <c r="D65" s="37">
        <f>VLOOKUP(D24,'Formula &amp; Reference'!G3:H9,2,FALSE)</f>
        <v>0</v>
      </c>
      <c r="E65" s="42">
        <f t="shared" si="14"/>
        <v>0</v>
      </c>
      <c r="F65" s="38">
        <f t="shared" si="11"/>
        <v>0</v>
      </c>
      <c r="G65" s="39">
        <v>9.0300000000000005E-2</v>
      </c>
      <c r="H65" s="40">
        <f t="shared" si="12"/>
        <v>0</v>
      </c>
      <c r="I65" s="41">
        <f t="shared" si="13"/>
        <v>0</v>
      </c>
      <c r="J65" s="40">
        <f t="shared" si="8"/>
        <v>0</v>
      </c>
      <c r="K65" s="35">
        <f t="shared" si="9"/>
        <v>0</v>
      </c>
    </row>
    <row r="66" spans="1:11" x14ac:dyDescent="0.25">
      <c r="A66" s="3">
        <v>43497</v>
      </c>
      <c r="B66" s="35">
        <f>VLOOKUP(B25,'Formula &amp; Reference'!A3:B31,2,FALSE)</f>
        <v>0</v>
      </c>
      <c r="C66" s="36">
        <f t="shared" si="10"/>
        <v>0</v>
      </c>
      <c r="D66" s="37">
        <f>VLOOKUP(D25,'Formula &amp; Reference'!G3:H9,2,FALSE)</f>
        <v>0</v>
      </c>
      <c r="E66" s="42">
        <f t="shared" si="14"/>
        <v>0</v>
      </c>
      <c r="F66" s="38">
        <f t="shared" si="11"/>
        <v>0</v>
      </c>
      <c r="G66" s="39">
        <v>9.3100000000000002E-2</v>
      </c>
      <c r="H66" s="40">
        <f t="shared" si="12"/>
        <v>0</v>
      </c>
      <c r="I66" s="41">
        <f t="shared" si="13"/>
        <v>0</v>
      </c>
      <c r="J66" s="40">
        <f t="shared" si="8"/>
        <v>0</v>
      </c>
      <c r="K66" s="35">
        <f t="shared" si="9"/>
        <v>0</v>
      </c>
    </row>
    <row r="67" spans="1:11" x14ac:dyDescent="0.25">
      <c r="A67" s="3">
        <v>43525</v>
      </c>
      <c r="B67" s="35">
        <f>VLOOKUP(B26,'Formula &amp; Reference'!A3:B31,2,FALSE)</f>
        <v>0</v>
      </c>
      <c r="C67" s="36">
        <f t="shared" si="10"/>
        <v>0</v>
      </c>
      <c r="D67" s="37">
        <f>VLOOKUP(D26,'Formula &amp; Reference'!G3:H9,2,FALSE)</f>
        <v>0</v>
      </c>
      <c r="E67" s="42">
        <f t="shared" si="14"/>
        <v>0</v>
      </c>
      <c r="F67" s="38">
        <f t="shared" si="11"/>
        <v>0</v>
      </c>
      <c r="G67" s="39">
        <v>9.3100000000000002E-2</v>
      </c>
      <c r="H67" s="40">
        <f t="shared" si="12"/>
        <v>0</v>
      </c>
      <c r="I67" s="41">
        <f t="shared" si="13"/>
        <v>0</v>
      </c>
      <c r="J67" s="40">
        <f t="shared" si="8"/>
        <v>0</v>
      </c>
      <c r="K67" s="35">
        <f t="shared" si="9"/>
        <v>0</v>
      </c>
    </row>
    <row r="68" spans="1:11" x14ac:dyDescent="0.25">
      <c r="A68" s="3">
        <v>43556</v>
      </c>
      <c r="B68" s="35">
        <f>VLOOKUP(B27,'Formula &amp; Reference'!A3:B31,2,FALSE)</f>
        <v>0</v>
      </c>
      <c r="C68" s="36">
        <f t="shared" si="10"/>
        <v>0</v>
      </c>
      <c r="D68" s="37">
        <f>VLOOKUP(D27,'Formula &amp; Reference'!G3:H9,2,FALSE)</f>
        <v>0</v>
      </c>
      <c r="E68" s="42">
        <f t="shared" si="14"/>
        <v>0</v>
      </c>
      <c r="F68" s="38">
        <f t="shared" si="11"/>
        <v>0</v>
      </c>
      <c r="G68" s="39">
        <v>9.3100000000000002E-2</v>
      </c>
      <c r="H68" s="40">
        <f t="shared" si="12"/>
        <v>0</v>
      </c>
      <c r="I68" s="41">
        <f t="shared" si="13"/>
        <v>0</v>
      </c>
      <c r="J68" s="40">
        <f t="shared" si="8"/>
        <v>0</v>
      </c>
      <c r="K68" s="35">
        <f t="shared" si="9"/>
        <v>0</v>
      </c>
    </row>
    <row r="69" spans="1:11" x14ac:dyDescent="0.25">
      <c r="A69" s="3">
        <v>43586</v>
      </c>
      <c r="B69" s="35">
        <f>VLOOKUP(B28,'Formula &amp; Reference'!A3:B31,2,FALSE)</f>
        <v>0</v>
      </c>
      <c r="C69" s="36">
        <f t="shared" si="10"/>
        <v>0</v>
      </c>
      <c r="D69" s="37">
        <f>VLOOKUP(D28,'Formula &amp; Reference'!G3:H9,2,FALSE)</f>
        <v>0</v>
      </c>
      <c r="E69" s="42">
        <f t="shared" si="14"/>
        <v>0</v>
      </c>
      <c r="F69" s="38">
        <f t="shared" si="11"/>
        <v>0</v>
      </c>
      <c r="G69" s="39">
        <v>0.1169</v>
      </c>
      <c r="H69" s="40">
        <f t="shared" si="12"/>
        <v>0</v>
      </c>
      <c r="I69" s="41">
        <f t="shared" si="13"/>
        <v>0</v>
      </c>
      <c r="J69" s="40">
        <f t="shared" si="8"/>
        <v>0</v>
      </c>
      <c r="K69" s="35">
        <f t="shared" si="9"/>
        <v>0</v>
      </c>
    </row>
    <row r="70" spans="1:11" x14ac:dyDescent="0.25">
      <c r="A70" s="3">
        <v>43617</v>
      </c>
      <c r="B70" s="35">
        <f>VLOOKUP(B29,'Formula &amp; Reference'!A3:B31,2,FALSE)</f>
        <v>0</v>
      </c>
      <c r="C70" s="36">
        <f t="shared" si="10"/>
        <v>0</v>
      </c>
      <c r="D70" s="37">
        <f>VLOOKUP(D29,'Formula &amp; Reference'!G3:H9,2,FALSE)</f>
        <v>0</v>
      </c>
      <c r="E70" s="42">
        <f t="shared" si="14"/>
        <v>0</v>
      </c>
      <c r="F70" s="38">
        <f t="shared" si="11"/>
        <v>0</v>
      </c>
      <c r="G70" s="39">
        <v>0.1169</v>
      </c>
      <c r="H70" s="40">
        <f t="shared" si="12"/>
        <v>0</v>
      </c>
      <c r="I70" s="41">
        <f t="shared" si="13"/>
        <v>0</v>
      </c>
      <c r="J70" s="40">
        <f t="shared" si="8"/>
        <v>0</v>
      </c>
      <c r="K70" s="35">
        <f t="shared" si="9"/>
        <v>0</v>
      </c>
    </row>
    <row r="71" spans="1:11" x14ac:dyDescent="0.25">
      <c r="A71" s="3">
        <v>43647</v>
      </c>
      <c r="B71" s="35">
        <f>VLOOKUP(B30,'Formula &amp; Reference'!A3:B31,2,FALSE)</f>
        <v>0</v>
      </c>
      <c r="C71" s="36">
        <f t="shared" si="10"/>
        <v>0</v>
      </c>
      <c r="D71" s="37">
        <f>VLOOKUP(D30,'Formula &amp; Reference'!G3:H9,2,FALSE)</f>
        <v>0</v>
      </c>
      <c r="E71" s="42">
        <f t="shared" si="14"/>
        <v>0</v>
      </c>
      <c r="F71" s="38">
        <f t="shared" si="11"/>
        <v>0</v>
      </c>
      <c r="G71" s="39">
        <v>0.1169</v>
      </c>
      <c r="H71" s="40">
        <f t="shared" si="12"/>
        <v>0</v>
      </c>
      <c r="I71" s="41">
        <f t="shared" si="13"/>
        <v>0</v>
      </c>
      <c r="J71" s="40">
        <f t="shared" si="8"/>
        <v>0</v>
      </c>
      <c r="K71" s="35">
        <f t="shared" si="9"/>
        <v>0</v>
      </c>
    </row>
    <row r="72" spans="1:11" x14ac:dyDescent="0.25">
      <c r="A72" s="3">
        <v>43678</v>
      </c>
      <c r="B72" s="35">
        <f>VLOOKUP(B31,'Formula &amp; Reference'!A3:B31,2,FALSE)</f>
        <v>0</v>
      </c>
      <c r="C72" s="36">
        <f t="shared" si="10"/>
        <v>0</v>
      </c>
      <c r="D72" s="37">
        <f>VLOOKUP(D31,'Formula &amp; Reference'!G3:H9,2,FALSE)</f>
        <v>0</v>
      </c>
      <c r="E72" s="42">
        <f t="shared" si="14"/>
        <v>0</v>
      </c>
      <c r="F72" s="38">
        <f t="shared" si="11"/>
        <v>0</v>
      </c>
      <c r="G72" s="39">
        <v>0.1421</v>
      </c>
      <c r="H72" s="40">
        <f t="shared" si="12"/>
        <v>0</v>
      </c>
      <c r="I72" s="41">
        <f t="shared" si="13"/>
        <v>0</v>
      </c>
      <c r="J72" s="40">
        <f t="shared" si="8"/>
        <v>0</v>
      </c>
      <c r="K72" s="35">
        <f t="shared" si="9"/>
        <v>0</v>
      </c>
    </row>
    <row r="73" spans="1:11" x14ac:dyDescent="0.25">
      <c r="A73" s="3">
        <v>43709</v>
      </c>
      <c r="B73" s="35">
        <f>VLOOKUP(B32,'Formula &amp; Reference'!A3:B31,2,FALSE)</f>
        <v>0</v>
      </c>
      <c r="C73" s="36">
        <f t="shared" si="10"/>
        <v>0</v>
      </c>
      <c r="D73" s="37">
        <f>VLOOKUP(D32,'Formula &amp; Reference'!G3:H9,2,FALSE)</f>
        <v>0</v>
      </c>
      <c r="E73" s="42">
        <f t="shared" si="14"/>
        <v>0</v>
      </c>
      <c r="F73" s="38">
        <f t="shared" si="11"/>
        <v>0</v>
      </c>
      <c r="G73" s="39">
        <v>0.1421</v>
      </c>
      <c r="H73" s="40">
        <f t="shared" si="12"/>
        <v>0</v>
      </c>
      <c r="I73" s="41">
        <f t="shared" si="13"/>
        <v>0</v>
      </c>
      <c r="J73" s="40">
        <f t="shared" si="8"/>
        <v>0</v>
      </c>
      <c r="K73" s="35">
        <f t="shared" si="9"/>
        <v>0</v>
      </c>
    </row>
    <row r="74" spans="1:11" x14ac:dyDescent="0.25">
      <c r="A74" s="3">
        <v>43739</v>
      </c>
      <c r="B74" s="35">
        <f>VLOOKUP(B33,'Formula &amp; Reference'!A3:B31,2,FALSE)</f>
        <v>0</v>
      </c>
      <c r="C74" s="36">
        <f t="shared" si="10"/>
        <v>0</v>
      </c>
      <c r="D74" s="37">
        <f>VLOOKUP(D33,'Formula &amp; Reference'!G3:H9,2,FALSE)</f>
        <v>0</v>
      </c>
      <c r="E74" s="42">
        <f t="shared" si="14"/>
        <v>0</v>
      </c>
      <c r="F74" s="38">
        <f t="shared" si="11"/>
        <v>0</v>
      </c>
      <c r="G74" s="39">
        <v>0.1421</v>
      </c>
      <c r="H74" s="40">
        <f t="shared" si="12"/>
        <v>0</v>
      </c>
      <c r="I74" s="41">
        <f t="shared" si="13"/>
        <v>0</v>
      </c>
      <c r="J74" s="40">
        <f t="shared" si="8"/>
        <v>0</v>
      </c>
      <c r="K74" s="35">
        <f t="shared" si="9"/>
        <v>0</v>
      </c>
    </row>
    <row r="75" spans="1:11" x14ac:dyDescent="0.25">
      <c r="A75" s="3">
        <v>43770</v>
      </c>
      <c r="B75" s="35">
        <f>VLOOKUP(B34,'Formula &amp; Reference'!A3:B31,2,FALSE)</f>
        <v>0</v>
      </c>
      <c r="C75" s="36">
        <f t="shared" si="10"/>
        <v>0</v>
      </c>
      <c r="D75" s="37">
        <f>VLOOKUP(D34,'Formula &amp; Reference'!G3:H9,2,FALSE)</f>
        <v>0</v>
      </c>
      <c r="E75" s="42">
        <f t="shared" si="14"/>
        <v>0</v>
      </c>
      <c r="F75" s="38">
        <f t="shared" si="11"/>
        <v>0</v>
      </c>
      <c r="G75" s="39">
        <v>0.1673</v>
      </c>
      <c r="H75" s="40">
        <f t="shared" si="12"/>
        <v>0</v>
      </c>
      <c r="I75" s="41">
        <f t="shared" si="13"/>
        <v>0</v>
      </c>
      <c r="J75" s="40">
        <f t="shared" si="8"/>
        <v>0</v>
      </c>
      <c r="K75" s="35">
        <f t="shared" si="9"/>
        <v>0</v>
      </c>
    </row>
    <row r="76" spans="1:11" x14ac:dyDescent="0.25">
      <c r="A76" s="3">
        <v>43800</v>
      </c>
      <c r="B76" s="35">
        <f>VLOOKUP(B35,'Formula &amp; Reference'!A3:B31,2,FALSE)</f>
        <v>0</v>
      </c>
      <c r="C76" s="36">
        <f t="shared" si="10"/>
        <v>0</v>
      </c>
      <c r="D76" s="37">
        <f>VLOOKUP(D35,'Formula &amp; Reference'!G3:H9,2,FALSE)</f>
        <v>0</v>
      </c>
      <c r="E76" s="42">
        <f t="shared" si="14"/>
        <v>0</v>
      </c>
      <c r="F76" s="38">
        <f t="shared" si="11"/>
        <v>0</v>
      </c>
      <c r="G76" s="39">
        <v>0.1673</v>
      </c>
      <c r="H76" s="40">
        <f t="shared" si="12"/>
        <v>0</v>
      </c>
      <c r="I76" s="41">
        <f t="shared" si="13"/>
        <v>0</v>
      </c>
      <c r="J76" s="40">
        <f t="shared" si="8"/>
        <v>0</v>
      </c>
      <c r="K76" s="35">
        <f t="shared" si="9"/>
        <v>0</v>
      </c>
    </row>
    <row r="77" spans="1:11" x14ac:dyDescent="0.25">
      <c r="A77" s="3">
        <v>43831</v>
      </c>
      <c r="B77" s="35">
        <f>VLOOKUP(B36,'Formula &amp; Reference'!A3:B31,2,FALSE)</f>
        <v>0</v>
      </c>
      <c r="C77" s="36">
        <f t="shared" si="10"/>
        <v>0</v>
      </c>
      <c r="D77" s="37">
        <f>VLOOKUP(D36,'Formula &amp; Reference'!G3:H9,2,FALSE)</f>
        <v>0</v>
      </c>
      <c r="E77" s="42">
        <f t="shared" si="14"/>
        <v>0</v>
      </c>
      <c r="F77" s="38">
        <f t="shared" si="11"/>
        <v>0</v>
      </c>
      <c r="G77" s="39">
        <v>0.1673</v>
      </c>
      <c r="H77" s="40">
        <f t="shared" si="12"/>
        <v>0</v>
      </c>
      <c r="I77" s="41">
        <f t="shared" si="13"/>
        <v>0</v>
      </c>
      <c r="J77" s="40">
        <f t="shared" si="8"/>
        <v>0</v>
      </c>
      <c r="K77" s="35">
        <f t="shared" si="9"/>
        <v>0</v>
      </c>
    </row>
    <row r="78" spans="1:11" x14ac:dyDescent="0.25">
      <c r="A78" s="3">
        <v>43862</v>
      </c>
      <c r="B78" s="35">
        <f>VLOOKUP(B37,'Formula &amp; Reference'!A3:B31,2,FALSE)</f>
        <v>0</v>
      </c>
      <c r="C78" s="36">
        <f t="shared" si="10"/>
        <v>0</v>
      </c>
      <c r="D78" s="37">
        <f>VLOOKUP(D37,'Formula &amp; Reference'!G3:H9,2,FALSE)</f>
        <v>0</v>
      </c>
      <c r="E78" s="42">
        <f t="shared" si="14"/>
        <v>0</v>
      </c>
      <c r="F78" s="38">
        <f t="shared" si="11"/>
        <v>0</v>
      </c>
      <c r="G78" s="39">
        <v>0.19670000000000001</v>
      </c>
      <c r="H78" s="40">
        <f t="shared" si="12"/>
        <v>0</v>
      </c>
      <c r="I78" s="41">
        <f t="shared" si="13"/>
        <v>0</v>
      </c>
      <c r="J78" s="40">
        <f t="shared" si="8"/>
        <v>0</v>
      </c>
      <c r="K78" s="35">
        <f t="shared" si="9"/>
        <v>0</v>
      </c>
    </row>
    <row r="79" spans="1:11" x14ac:dyDescent="0.25">
      <c r="A79" s="3">
        <v>43891</v>
      </c>
      <c r="B79" s="35">
        <f>VLOOKUP(B38,'Formula &amp; Reference'!A3:B31,2,FALSE)</f>
        <v>0</v>
      </c>
      <c r="C79" s="36">
        <f t="shared" si="10"/>
        <v>0</v>
      </c>
      <c r="D79" s="37">
        <f>VLOOKUP(D38,'Formula &amp; Reference'!G3:H9,2,FALSE)</f>
        <v>0</v>
      </c>
      <c r="E79" s="42">
        <f t="shared" si="14"/>
        <v>0</v>
      </c>
      <c r="F79" s="38">
        <f t="shared" si="11"/>
        <v>0</v>
      </c>
      <c r="G79" s="39">
        <v>0.19670000000000001</v>
      </c>
      <c r="H79" s="40">
        <f t="shared" si="12"/>
        <v>0</v>
      </c>
      <c r="I79" s="41">
        <f t="shared" si="13"/>
        <v>0</v>
      </c>
      <c r="J79" s="40">
        <f t="shared" si="8"/>
        <v>0</v>
      </c>
      <c r="K79" s="35">
        <f t="shared" si="9"/>
        <v>0</v>
      </c>
    </row>
    <row r="80" spans="1:11" x14ac:dyDescent="0.25">
      <c r="A80" s="3">
        <v>43922</v>
      </c>
      <c r="B80" s="35">
        <f>VLOOKUP(B39,'Formula &amp; Reference'!A3:B31,2,FALSE)</f>
        <v>0</v>
      </c>
      <c r="C80" s="36">
        <f t="shared" si="10"/>
        <v>0</v>
      </c>
      <c r="D80" s="37">
        <f>VLOOKUP(D39,'Formula &amp; Reference'!G3:H9,2,FALSE)</f>
        <v>0</v>
      </c>
      <c r="E80" s="42">
        <f t="shared" si="14"/>
        <v>0</v>
      </c>
      <c r="F80" s="38">
        <f t="shared" si="11"/>
        <v>0</v>
      </c>
      <c r="G80" s="39">
        <v>0.19670000000000001</v>
      </c>
      <c r="H80" s="40">
        <f t="shared" si="12"/>
        <v>0</v>
      </c>
      <c r="I80" s="41">
        <f t="shared" si="13"/>
        <v>0</v>
      </c>
      <c r="J80" s="40">
        <f t="shared" si="8"/>
        <v>0</v>
      </c>
      <c r="K80" s="35">
        <f t="shared" si="9"/>
        <v>0</v>
      </c>
    </row>
    <row r="81" spans="1:15" x14ac:dyDescent="0.25">
      <c r="A81" s="3">
        <v>43952</v>
      </c>
      <c r="B81" s="35">
        <f>VLOOKUP(B40,'Formula &amp; Reference'!A3:B31,2,FALSE)</f>
        <v>0</v>
      </c>
      <c r="C81" s="36">
        <f t="shared" si="10"/>
        <v>0</v>
      </c>
      <c r="D81" s="37">
        <f>VLOOKUP(D40,'Formula &amp; Reference'!G3:H9,2,FALSE)</f>
        <v>0</v>
      </c>
      <c r="E81" s="42">
        <f t="shared" si="14"/>
        <v>0</v>
      </c>
      <c r="F81" s="38">
        <f t="shared" si="11"/>
        <v>0</v>
      </c>
      <c r="G81" s="39">
        <v>0.1981</v>
      </c>
      <c r="H81" s="40">
        <f t="shared" si="12"/>
        <v>0</v>
      </c>
      <c r="I81" s="41">
        <f t="shared" si="13"/>
        <v>0</v>
      </c>
      <c r="J81" s="40">
        <f t="shared" si="8"/>
        <v>0</v>
      </c>
      <c r="K81" s="35">
        <f t="shared" si="9"/>
        <v>0</v>
      </c>
    </row>
    <row r="82" spans="1:15" x14ac:dyDescent="0.25">
      <c r="A82" s="3">
        <v>43983</v>
      </c>
      <c r="B82" s="35">
        <f>VLOOKUP(B41,'Formula &amp; Reference'!A3:B31,2,FALSE)</f>
        <v>0</v>
      </c>
      <c r="C82" s="36">
        <f t="shared" si="10"/>
        <v>0</v>
      </c>
      <c r="D82" s="37">
        <f>VLOOKUP(D41,'Formula &amp; Reference'!G3:H9,2,FALSE)</f>
        <v>0</v>
      </c>
      <c r="E82" s="42">
        <f t="shared" si="14"/>
        <v>0</v>
      </c>
      <c r="F82" s="38">
        <f t="shared" si="11"/>
        <v>0</v>
      </c>
      <c r="G82" s="39">
        <v>0.1981</v>
      </c>
      <c r="H82" s="40">
        <f t="shared" si="12"/>
        <v>0</v>
      </c>
      <c r="I82" s="41">
        <f t="shared" si="13"/>
        <v>0</v>
      </c>
      <c r="J82" s="40">
        <f t="shared" si="8"/>
        <v>0</v>
      </c>
      <c r="K82" s="35">
        <f t="shared" si="9"/>
        <v>0</v>
      </c>
    </row>
    <row r="83" spans="1:15" x14ac:dyDescent="0.25">
      <c r="A83" s="3">
        <v>44013</v>
      </c>
      <c r="B83" s="35">
        <f>VLOOKUP(B42,'Formula &amp; Reference'!A3:B31,2,FALSE)</f>
        <v>0</v>
      </c>
      <c r="C83" s="36">
        <f t="shared" si="10"/>
        <v>0</v>
      </c>
      <c r="D83" s="37">
        <f>VLOOKUP(D42,'Formula &amp; Reference'!G3:H9,2,FALSE)</f>
        <v>0</v>
      </c>
      <c r="E83" s="42">
        <f t="shared" si="14"/>
        <v>0</v>
      </c>
      <c r="F83" s="38">
        <f t="shared" si="11"/>
        <v>0</v>
      </c>
      <c r="G83" s="39">
        <v>0.1981</v>
      </c>
      <c r="H83" s="40">
        <f t="shared" si="12"/>
        <v>0</v>
      </c>
      <c r="I83" s="41">
        <f t="shared" si="13"/>
        <v>0</v>
      </c>
      <c r="J83" s="40">
        <f t="shared" si="8"/>
        <v>0</v>
      </c>
      <c r="K83" s="35">
        <f t="shared" si="9"/>
        <v>0</v>
      </c>
    </row>
    <row r="84" spans="1:15" x14ac:dyDescent="0.25">
      <c r="A84" s="3">
        <v>44044</v>
      </c>
      <c r="B84" s="35">
        <f>VLOOKUP(B43,'Formula &amp; Reference'!A3:B31,2,FALSE)</f>
        <v>0</v>
      </c>
      <c r="C84" s="36">
        <f t="shared" si="10"/>
        <v>0</v>
      </c>
      <c r="D84" s="37">
        <f>VLOOKUP(D43,'Formula &amp; Reference'!G3:H9,2,FALSE)</f>
        <v>0</v>
      </c>
      <c r="E84" s="42">
        <f t="shared" si="14"/>
        <v>0</v>
      </c>
      <c r="F84" s="38">
        <f t="shared" si="11"/>
        <v>0</v>
      </c>
      <c r="G84" s="39">
        <v>0.2079</v>
      </c>
      <c r="H84" s="40">
        <f t="shared" si="12"/>
        <v>0</v>
      </c>
      <c r="I84" s="41">
        <f t="shared" si="13"/>
        <v>0</v>
      </c>
      <c r="J84" s="40">
        <f t="shared" si="8"/>
        <v>0</v>
      </c>
      <c r="K84" s="35">
        <f t="shared" si="9"/>
        <v>0</v>
      </c>
    </row>
    <row r="85" spans="1:15" x14ac:dyDescent="0.25">
      <c r="A85" s="3">
        <v>44075</v>
      </c>
      <c r="B85" s="35">
        <f>VLOOKUP(B44,'Formula &amp; Reference'!A3:B31,2,FALSE)</f>
        <v>0</v>
      </c>
      <c r="C85" s="36">
        <f t="shared" si="10"/>
        <v>0</v>
      </c>
      <c r="D85" s="37">
        <f>VLOOKUP(D44,'Formula &amp; Reference'!G3:H9,2,FALSE)</f>
        <v>0</v>
      </c>
      <c r="E85" s="42">
        <f t="shared" si="14"/>
        <v>0</v>
      </c>
      <c r="F85" s="38">
        <f t="shared" si="11"/>
        <v>0</v>
      </c>
      <c r="G85" s="39">
        <v>0.2079</v>
      </c>
      <c r="H85" s="40">
        <f t="shared" si="12"/>
        <v>0</v>
      </c>
      <c r="I85" s="41">
        <f t="shared" si="13"/>
        <v>0</v>
      </c>
      <c r="J85" s="40">
        <f t="shared" si="8"/>
        <v>0</v>
      </c>
      <c r="K85" s="35">
        <f t="shared" si="9"/>
        <v>0</v>
      </c>
    </row>
    <row r="86" spans="1:15" x14ac:dyDescent="0.25">
      <c r="A86" s="3">
        <v>44105</v>
      </c>
      <c r="B86" s="35">
        <f>VLOOKUP(B45,'Formula &amp; Reference'!A3:B31,2,FALSE)</f>
        <v>0</v>
      </c>
      <c r="C86" s="36">
        <f t="shared" si="10"/>
        <v>0</v>
      </c>
      <c r="D86" s="37">
        <f>VLOOKUP(D45,'Formula &amp; Reference'!G3:H9,2,FALSE)</f>
        <v>0</v>
      </c>
      <c r="E86" s="42">
        <f t="shared" si="14"/>
        <v>0</v>
      </c>
      <c r="F86" s="38">
        <f t="shared" si="11"/>
        <v>0</v>
      </c>
      <c r="G86" s="39">
        <v>0.2079</v>
      </c>
      <c r="H86" s="40">
        <f t="shared" si="12"/>
        <v>0</v>
      </c>
      <c r="I86" s="41">
        <f t="shared" si="13"/>
        <v>0</v>
      </c>
      <c r="J86" s="40">
        <f t="shared" si="8"/>
        <v>0</v>
      </c>
      <c r="K86" s="35">
        <f t="shared" si="9"/>
        <v>0</v>
      </c>
    </row>
    <row r="87" spans="1:15" x14ac:dyDescent="0.25">
      <c r="A87" s="3">
        <v>44136</v>
      </c>
      <c r="B87" s="35">
        <f>VLOOKUP(B46,'Formula &amp; Reference'!A3:B31,2,FALSE)</f>
        <v>0</v>
      </c>
      <c r="C87" s="36">
        <f t="shared" si="10"/>
        <v>0</v>
      </c>
      <c r="D87" s="37">
        <f>VLOOKUP(D46,'Formula &amp; Reference'!G3:H9,2,FALSE)</f>
        <v>0</v>
      </c>
      <c r="E87" s="42">
        <f t="shared" si="14"/>
        <v>0</v>
      </c>
      <c r="F87" s="38">
        <f t="shared" si="11"/>
        <v>0</v>
      </c>
      <c r="G87" s="39">
        <v>0.23799999999999999</v>
      </c>
      <c r="H87" s="40">
        <f t="shared" si="12"/>
        <v>0</v>
      </c>
      <c r="I87" s="41">
        <f t="shared" si="13"/>
        <v>0</v>
      </c>
      <c r="J87" s="40">
        <f t="shared" si="8"/>
        <v>0</v>
      </c>
      <c r="K87" s="35">
        <f t="shared" si="9"/>
        <v>0</v>
      </c>
    </row>
    <row r="88" spans="1:15" x14ac:dyDescent="0.25">
      <c r="K88" s="11">
        <f>SUM(K51:K87)</f>
        <v>0</v>
      </c>
    </row>
    <row r="89" spans="1:15" x14ac:dyDescent="0.25">
      <c r="A89" s="83" t="s">
        <v>31</v>
      </c>
      <c r="B89" s="84"/>
      <c r="C89" s="84"/>
      <c r="D89" s="84"/>
      <c r="E89" s="87">
        <f>K88-K47</f>
        <v>0</v>
      </c>
      <c r="F89" s="88"/>
      <c r="G89" s="88"/>
      <c r="H89" s="89"/>
    </row>
    <row r="90" spans="1:15" x14ac:dyDescent="0.25">
      <c r="A90" s="85"/>
      <c r="B90" s="86"/>
      <c r="C90" s="86"/>
      <c r="D90" s="86"/>
      <c r="E90" s="90"/>
      <c r="F90" s="90"/>
      <c r="G90" s="90"/>
      <c r="H90" s="91"/>
    </row>
    <row r="92" spans="1:15" x14ac:dyDescent="0.25">
      <c r="A92" s="9"/>
    </row>
    <row r="93" spans="1:15" x14ac:dyDescent="0.25">
      <c r="A93" s="9"/>
    </row>
    <row r="94" spans="1:15" x14ac:dyDescent="0.25">
      <c r="A94" s="26" t="s">
        <v>32</v>
      </c>
      <c r="B94" s="27"/>
      <c r="C94" s="27"/>
      <c r="D94" s="27"/>
      <c r="E94" s="27"/>
      <c r="F94" s="27"/>
      <c r="G94" s="27"/>
      <c r="H94" s="27"/>
      <c r="I94" s="27"/>
      <c r="J94" s="27"/>
    </row>
    <row r="95" spans="1:15" x14ac:dyDescent="0.25">
      <c r="A95" s="50" t="s">
        <v>33</v>
      </c>
      <c r="B95" s="51"/>
      <c r="C95" s="51"/>
      <c r="D95" s="51"/>
      <c r="E95" s="52"/>
      <c r="F95" s="53">
        <f>SUM(B51:B87)</f>
        <v>0</v>
      </c>
      <c r="G95" s="54"/>
      <c r="H95" s="55" t="s">
        <v>34</v>
      </c>
      <c r="I95" s="51"/>
      <c r="J95" s="51"/>
      <c r="K95" s="51"/>
      <c r="L95" s="52"/>
      <c r="M95" s="56">
        <f>F95/10</f>
        <v>0</v>
      </c>
      <c r="N95" s="57"/>
      <c r="O95" s="28" t="s">
        <v>35</v>
      </c>
    </row>
    <row r="96" spans="1:15" x14ac:dyDescent="0.25">
      <c r="A96" s="58" t="s">
        <v>36</v>
      </c>
      <c r="B96" s="59"/>
      <c r="C96" s="59"/>
      <c r="D96" s="59"/>
      <c r="E96" s="60"/>
      <c r="F96" s="61">
        <f>SUM(B10:B46)</f>
        <v>0</v>
      </c>
      <c r="G96" s="62"/>
      <c r="H96" s="63" t="s">
        <v>37</v>
      </c>
      <c r="I96" s="59"/>
      <c r="J96" s="59"/>
      <c r="K96" s="59"/>
      <c r="L96" s="60"/>
      <c r="M96" s="64">
        <f>F96/10</f>
        <v>0</v>
      </c>
      <c r="N96" s="65"/>
      <c r="O96" s="28" t="s">
        <v>38</v>
      </c>
    </row>
    <row r="97" spans="1:15" x14ac:dyDescent="0.25">
      <c r="A97" s="27"/>
      <c r="B97" s="27"/>
      <c r="C97" s="27"/>
      <c r="D97" s="27"/>
      <c r="E97" s="27"/>
      <c r="F97" s="27"/>
      <c r="G97" s="27"/>
      <c r="H97" s="45" t="s">
        <v>39</v>
      </c>
      <c r="I97" s="46"/>
      <c r="J97" s="46"/>
      <c r="K97" s="46"/>
      <c r="L97" s="47"/>
      <c r="M97" s="48">
        <f>M95-M96</f>
        <v>0</v>
      </c>
      <c r="N97" s="49"/>
      <c r="O97" s="28" t="s">
        <v>40</v>
      </c>
    </row>
    <row r="98" spans="1:15" x14ac:dyDescent="0.25">
      <c r="A98" s="9"/>
    </row>
  </sheetData>
  <sheetProtection password="DF14" sheet="1" objects="1" scenarios="1"/>
  <mergeCells count="29">
    <mergeCell ref="I1:K1"/>
    <mergeCell ref="A8:K8"/>
    <mergeCell ref="A1:H1"/>
    <mergeCell ref="A89:D90"/>
    <mergeCell ref="E89:H90"/>
    <mergeCell ref="A2:K2"/>
    <mergeCell ref="A7:K7"/>
    <mergeCell ref="A49:K49"/>
    <mergeCell ref="A3:K4"/>
    <mergeCell ref="A5:E5"/>
    <mergeCell ref="F5:K5"/>
    <mergeCell ref="N13:O13"/>
    <mergeCell ref="N14:O14"/>
    <mergeCell ref="N15:O15"/>
    <mergeCell ref="N16:O16"/>
    <mergeCell ref="N8:Q8"/>
    <mergeCell ref="N10:O10"/>
    <mergeCell ref="N11:O11"/>
    <mergeCell ref="N12:O12"/>
    <mergeCell ref="H97:L97"/>
    <mergeCell ref="M97:N97"/>
    <mergeCell ref="A95:E95"/>
    <mergeCell ref="F95:G95"/>
    <mergeCell ref="H95:L95"/>
    <mergeCell ref="M95:N95"/>
    <mergeCell ref="A96:E96"/>
    <mergeCell ref="F96:G96"/>
    <mergeCell ref="H96:L96"/>
    <mergeCell ref="M96:N96"/>
  </mergeCells>
  <dataValidations count="4">
    <dataValidation type="list" allowBlank="1" showInputMessage="1" showErrorMessage="1" sqref="E10:E46">
      <formula1>"0,730,780,790"</formula1>
    </dataValidation>
    <dataValidation type="list" allowBlank="1" showInputMessage="1" showErrorMessage="1" sqref="I10:I46">
      <formula1>"0,7%,8%, 9%"</formula1>
    </dataValidation>
    <dataValidation type="list" allowBlank="1" showInputMessage="1" showErrorMessage="1" sqref="D10:D46">
      <formula1>"0,390,560,740,2040,2370,1630"</formula1>
    </dataValidation>
    <dataValidation type="list" allowBlank="1" showInputMessage="1" showErrorMessage="1" sqref="E51:E87">
      <formula1>"0,1025,1140"</formula1>
    </dataValidation>
  </dataValidations>
  <hyperlinks>
    <hyperlink ref="F5" r:id="rId1"/>
    <hyperlink ref="F5:K5" r:id="rId2" display="https://bankingschool.co.in/bank-staff/arrears-calculator-for-bank-sub-staff/"/>
  </hyperlinks>
  <pageMargins left="0.7" right="0.7" top="0.75" bottom="0.75" header="0.3" footer="0.3"/>
  <pageSetup paperSize="9" orientation="portrait" verticalDpi="0" copies="0"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'Formula &amp; Reference'!$A$3:$A$31</xm:f>
          </x14:formula1>
          <xm:sqref>B10:B46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D51" sqref="D51"/>
    </sheetView>
  </sheetViews>
  <sheetFormatPr defaultRowHeight="15" x14ac:dyDescent="0.25"/>
  <cols>
    <col min="1" max="1" width="13.42578125" customWidth="1"/>
    <col min="2" max="2" width="15.42578125" customWidth="1"/>
    <col min="4" max="4" width="14.85546875" customWidth="1"/>
    <col min="5" max="5" width="15.42578125" customWidth="1"/>
  </cols>
  <sheetData>
    <row r="1" spans="1:12" x14ac:dyDescent="0.25">
      <c r="A1" s="103" t="s">
        <v>41</v>
      </c>
      <c r="B1" s="103"/>
      <c r="C1" s="103"/>
      <c r="D1" s="103"/>
      <c r="E1" s="103"/>
      <c r="F1" s="103"/>
      <c r="G1" s="103"/>
      <c r="H1" s="103"/>
      <c r="I1" s="103"/>
      <c r="J1" s="103"/>
      <c r="K1" s="103"/>
      <c r="L1" s="103"/>
    </row>
    <row r="2" spans="1:12" ht="16.5" customHeight="1" x14ac:dyDescent="0.25">
      <c r="A2" s="25" t="s">
        <v>42</v>
      </c>
      <c r="B2" s="25" t="s">
        <v>43</v>
      </c>
      <c r="D2" s="104" t="s">
        <v>44</v>
      </c>
      <c r="E2" s="104"/>
      <c r="G2" s="105" t="s">
        <v>45</v>
      </c>
      <c r="H2" s="105"/>
      <c r="J2" s="104" t="s">
        <v>13</v>
      </c>
      <c r="K2" s="104"/>
    </row>
    <row r="3" spans="1:12" ht="17.25" customHeight="1" x14ac:dyDescent="0.25">
      <c r="A3" s="13">
        <v>0</v>
      </c>
      <c r="B3" s="13">
        <v>0</v>
      </c>
      <c r="D3" s="10" t="s">
        <v>46</v>
      </c>
      <c r="E3" s="10" t="s">
        <v>47</v>
      </c>
      <c r="G3" s="14">
        <v>0</v>
      </c>
      <c r="H3" s="14">
        <v>0</v>
      </c>
      <c r="J3" s="10" t="s">
        <v>48</v>
      </c>
      <c r="K3" s="10" t="s">
        <v>49</v>
      </c>
    </row>
    <row r="4" spans="1:12" x14ac:dyDescent="0.25">
      <c r="A4" s="15">
        <v>9560</v>
      </c>
      <c r="B4" s="12">
        <v>14500</v>
      </c>
      <c r="D4" s="5">
        <v>0</v>
      </c>
      <c r="E4" s="5">
        <v>0</v>
      </c>
      <c r="G4" s="20">
        <v>390</v>
      </c>
      <c r="H4" s="22">
        <v>590</v>
      </c>
      <c r="J4" s="5">
        <v>0</v>
      </c>
      <c r="K4" s="5">
        <v>0</v>
      </c>
    </row>
    <row r="5" spans="1:12" x14ac:dyDescent="0.25">
      <c r="A5" s="15">
        <v>9885</v>
      </c>
      <c r="B5" s="12">
        <v>15000</v>
      </c>
      <c r="D5" s="5">
        <v>410</v>
      </c>
      <c r="E5" s="5">
        <v>625</v>
      </c>
      <c r="G5" s="20">
        <v>560</v>
      </c>
      <c r="H5" s="22">
        <v>850</v>
      </c>
      <c r="J5" s="5">
        <v>1310</v>
      </c>
      <c r="K5" s="5">
        <v>1990</v>
      </c>
    </row>
    <row r="6" spans="1:12" x14ac:dyDescent="0.25">
      <c r="A6" s="15">
        <v>10210</v>
      </c>
      <c r="B6" s="12">
        <v>15500</v>
      </c>
      <c r="D6" s="5">
        <v>800</v>
      </c>
      <c r="E6" s="5">
        <v>1215</v>
      </c>
      <c r="G6" s="20">
        <v>740</v>
      </c>
      <c r="H6" s="22">
        <v>1120</v>
      </c>
      <c r="J6" s="5">
        <v>1460</v>
      </c>
      <c r="K6" s="5">
        <v>2220</v>
      </c>
    </row>
    <row r="7" spans="1:12" x14ac:dyDescent="0.25">
      <c r="A7" s="15">
        <v>10535</v>
      </c>
      <c r="B7" s="12">
        <v>16000</v>
      </c>
      <c r="D7" s="5">
        <v>1210</v>
      </c>
      <c r="E7" s="5">
        <v>1835</v>
      </c>
      <c r="G7" s="20">
        <v>2040</v>
      </c>
      <c r="H7" s="22">
        <v>3090</v>
      </c>
      <c r="J7" s="5">
        <v>1650</v>
      </c>
      <c r="K7" s="5">
        <v>2500</v>
      </c>
    </row>
    <row r="8" spans="1:12" x14ac:dyDescent="0.25">
      <c r="A8" s="15">
        <v>10860</v>
      </c>
      <c r="B8" s="12">
        <v>16500</v>
      </c>
      <c r="D8" s="5">
        <v>1620</v>
      </c>
      <c r="E8" s="5">
        <v>2455</v>
      </c>
      <c r="G8" s="20">
        <v>2370</v>
      </c>
      <c r="H8" s="22">
        <v>3590</v>
      </c>
      <c r="J8" s="5">
        <v>1800</v>
      </c>
      <c r="K8" s="5">
        <v>2730</v>
      </c>
    </row>
    <row r="9" spans="1:12" x14ac:dyDescent="0.25">
      <c r="A9" s="15">
        <v>11270</v>
      </c>
      <c r="B9" s="12">
        <v>17115</v>
      </c>
      <c r="D9" s="5">
        <v>2010</v>
      </c>
      <c r="E9" s="5">
        <v>3045</v>
      </c>
      <c r="G9" s="21">
        <v>1630</v>
      </c>
      <c r="H9" s="23">
        <v>2430</v>
      </c>
      <c r="J9" s="5">
        <v>1960</v>
      </c>
      <c r="K9" s="5">
        <v>2970</v>
      </c>
    </row>
    <row r="10" spans="1:12" x14ac:dyDescent="0.25">
      <c r="A10" s="15">
        <v>11680</v>
      </c>
      <c r="B10" s="12">
        <v>17730</v>
      </c>
      <c r="J10" s="5">
        <v>2120</v>
      </c>
      <c r="K10" s="5">
        <v>3220</v>
      </c>
    </row>
    <row r="11" spans="1:12" x14ac:dyDescent="0.25">
      <c r="A11" s="15">
        <v>12090</v>
      </c>
      <c r="B11" s="12">
        <v>18345</v>
      </c>
    </row>
    <row r="12" spans="1:12" x14ac:dyDescent="0.25">
      <c r="A12" s="15">
        <v>12500</v>
      </c>
      <c r="B12" s="12">
        <v>18960</v>
      </c>
    </row>
    <row r="13" spans="1:12" x14ac:dyDescent="0.25">
      <c r="A13" s="15">
        <v>12910</v>
      </c>
      <c r="B13" s="12">
        <v>19575</v>
      </c>
    </row>
    <row r="14" spans="1:12" x14ac:dyDescent="0.25">
      <c r="A14" s="15">
        <v>13400</v>
      </c>
      <c r="B14" s="12">
        <v>20315</v>
      </c>
    </row>
    <row r="15" spans="1:12" x14ac:dyDescent="0.25">
      <c r="A15" s="15">
        <v>13890</v>
      </c>
      <c r="B15" s="12">
        <v>21055</v>
      </c>
    </row>
    <row r="16" spans="1:12" x14ac:dyDescent="0.25">
      <c r="A16" s="15">
        <v>14380</v>
      </c>
      <c r="B16" s="12">
        <v>21795</v>
      </c>
    </row>
    <row r="17" spans="1:2" x14ac:dyDescent="0.25">
      <c r="A17" s="15">
        <v>14870</v>
      </c>
      <c r="B17" s="12">
        <v>22535</v>
      </c>
    </row>
    <row r="18" spans="1:2" x14ac:dyDescent="0.25">
      <c r="A18" s="15">
        <v>15440</v>
      </c>
      <c r="B18" s="12">
        <v>23405</v>
      </c>
    </row>
    <row r="19" spans="1:2" x14ac:dyDescent="0.25">
      <c r="A19" s="15">
        <v>16010</v>
      </c>
      <c r="B19" s="12">
        <v>24275</v>
      </c>
    </row>
    <row r="20" spans="1:2" x14ac:dyDescent="0.25">
      <c r="A20" s="15">
        <v>16580</v>
      </c>
      <c r="B20" s="12">
        <v>25145</v>
      </c>
    </row>
    <row r="21" spans="1:2" x14ac:dyDescent="0.25">
      <c r="A21" s="15">
        <v>17235</v>
      </c>
      <c r="B21" s="12">
        <v>26145</v>
      </c>
    </row>
    <row r="22" spans="1:2" x14ac:dyDescent="0.25">
      <c r="A22" s="15">
        <v>17890</v>
      </c>
      <c r="B22" s="12">
        <v>27145</v>
      </c>
    </row>
    <row r="23" spans="1:2" x14ac:dyDescent="0.25">
      <c r="A23" s="15">
        <v>18545</v>
      </c>
      <c r="B23" s="12">
        <v>28145</v>
      </c>
    </row>
    <row r="24" spans="1:2" x14ac:dyDescent="0.25">
      <c r="A24" s="15">
        <v>19200</v>
      </c>
      <c r="B24" s="12">
        <v>29145</v>
      </c>
    </row>
    <row r="25" spans="1:2" x14ac:dyDescent="0.25">
      <c r="A25" s="15">
        <v>19855</v>
      </c>
      <c r="B25" s="12">
        <v>30145</v>
      </c>
    </row>
    <row r="26" spans="1:2" x14ac:dyDescent="0.25">
      <c r="A26" s="15">
        <v>20510</v>
      </c>
      <c r="B26" s="12">
        <v>31145</v>
      </c>
    </row>
    <row r="27" spans="1:2" x14ac:dyDescent="0.25">
      <c r="A27" s="15">
        <v>21165</v>
      </c>
      <c r="B27" s="12">
        <v>32145</v>
      </c>
    </row>
    <row r="28" spans="1:2" x14ac:dyDescent="0.25">
      <c r="A28" s="15">
        <v>21820</v>
      </c>
      <c r="B28" s="12">
        <v>33145</v>
      </c>
    </row>
    <row r="29" spans="1:2" x14ac:dyDescent="0.25">
      <c r="A29" s="15">
        <v>22475</v>
      </c>
      <c r="B29" s="12">
        <v>34145</v>
      </c>
    </row>
    <row r="30" spans="1:2" x14ac:dyDescent="0.25">
      <c r="A30" s="15">
        <v>23130</v>
      </c>
      <c r="B30" s="12">
        <v>35145</v>
      </c>
    </row>
    <row r="31" spans="1:2" x14ac:dyDescent="0.25">
      <c r="A31" s="15">
        <v>23785</v>
      </c>
      <c r="B31" s="12">
        <v>36145</v>
      </c>
    </row>
    <row r="32" spans="1:2" x14ac:dyDescent="0.25">
      <c r="B32" s="12">
        <v>37145</v>
      </c>
    </row>
    <row r="51" spans="4:5" x14ac:dyDescent="0.25">
      <c r="D51">
        <f>VLOOKUP(D10,'Formula &amp; Reference'!G3:H9,2,FALSE)</f>
        <v>0</v>
      </c>
      <c r="E51">
        <f>VLOOKUP(E10,'Formula &amp; Reference'!D4:E9,2,FALSE)</f>
        <v>0</v>
      </c>
    </row>
  </sheetData>
  <mergeCells count="4">
    <mergeCell ref="A1:L1"/>
    <mergeCell ref="D2:E2"/>
    <mergeCell ref="J2:K2"/>
    <mergeCell ref="G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Arrears Calculator</vt:lpstr>
      <vt:lpstr>Formula &amp; Reference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Varun Naik</dc:creator>
  <cp:lastModifiedBy>Owner</cp:lastModifiedBy>
  <cp:revision/>
  <dcterms:created xsi:type="dcterms:W3CDTF">2020-11-25T05:28:30Z</dcterms:created>
  <dcterms:modified xsi:type="dcterms:W3CDTF">2020-11-28T05:48:06Z</dcterms:modified>
</cp:coreProperties>
</file>